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275" yWindow="120" windowWidth="10155" windowHeight="8610" activeTab="1"/>
  </bookViews>
  <sheets>
    <sheet name="титулка" sheetId="1" r:id="rId1"/>
    <sheet name="план" sheetId="2" r:id="rId2"/>
    <sheet name="Лист4" sheetId="3" state="hidden" r:id="rId3"/>
    <sheet name="слс" sheetId="4" state="hidden" r:id="rId4"/>
  </sheets>
  <definedNames>
    <definedName name="_xlnm.Print_Titles" localSheetId="1">'план'!$8:$8</definedName>
    <definedName name="_xlnm.Print_Area" localSheetId="1">'план'!$A$1:$Q$179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<sst xmlns="http://schemas.openxmlformats.org/spreadsheetml/2006/main" count="440" uniqueCount="267">
  <si>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</si>
  <si>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</si>
  <si>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</si>
  <si>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</si>
  <si>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</si>
  <si>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</si>
  <si>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</si>
  <si>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</si>
  <si>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</si>
  <si>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</si>
  <si>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</si>
  <si>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</si>
  <si>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</si>
  <si>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</si>
  <si>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</si>
  <si>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</si>
  <si>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</si>
  <si>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</si>
  <si>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</si>
  <si>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</si>
  <si>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</si>
  <si>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</si>
  <si>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</si>
  <si>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</si>
  <si>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</si>
  <si>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</si>
  <si>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</si>
  <si>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</si>
  <si>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</si>
  <si>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</si>
  <si>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Комп"ютерні технології та програмування</t>
  </si>
  <si>
    <t>Автоматизація технологічних процесів та виробництв</t>
  </si>
  <si>
    <t>Електротехніка і електромеханіка</t>
  </si>
  <si>
    <t>Електроніка та мікропроцесорна техніка</t>
  </si>
  <si>
    <t>Електроніка та мікропроцесорна техніка (к.р.)</t>
  </si>
  <si>
    <t>Ідентіфікація та моделювання об'єктів автоматизації</t>
  </si>
  <si>
    <t>Технічні засоби автоматизації</t>
  </si>
  <si>
    <t>1</t>
  </si>
  <si>
    <t>Автоматизований електропривод</t>
  </si>
  <si>
    <t>Контролери та їх програмне забезпечення</t>
  </si>
  <si>
    <t>Основи комп'ютерно-інтегрованого управління</t>
  </si>
  <si>
    <t>Технологія програмування складних систем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</si>
  <si>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</si>
  <si>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</si>
  <si>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</si>
  <si>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</si>
  <si>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</si>
  <si>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с*</t>
  </si>
  <si>
    <t>Автоматизований електропривод (к.пр.)</t>
  </si>
  <si>
    <t>Теорія автоматичного керування</t>
  </si>
  <si>
    <t>Підсумок</t>
  </si>
  <si>
    <t>Міністерство освіти і науки України</t>
  </si>
  <si>
    <t>Фізичне виховання</t>
  </si>
  <si>
    <t>Переддипломна</t>
  </si>
  <si>
    <t>Тижні</t>
  </si>
  <si>
    <t>Назва
 практики</t>
  </si>
  <si>
    <t>Усього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</si>
  <si>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</si>
  <si>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</si>
  <si>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</si>
  <si>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</si>
  <si>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</si>
  <si>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</si>
  <si>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</si>
  <si>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</si>
  <si>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</si>
  <si>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</si>
  <si>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</si>
  <si>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</si>
  <si>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</si>
  <si>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</si>
  <si>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</si>
  <si>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</si>
  <si>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</si>
  <si>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</si>
  <si>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</si>
  <si>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</si>
  <si>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</si>
  <si>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</si>
  <si>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</si>
  <si>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</si>
  <si>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</si>
  <si>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ф*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</si>
  <si>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</si>
  <si>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</si>
  <si>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</si>
  <si>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</si>
  <si>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</si>
  <si>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</si>
  <si>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</si>
  <si>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</si>
  <si>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</si>
  <si>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</si>
  <si>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</si>
  <si>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</si>
  <si>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</si>
  <si>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</si>
  <si>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>Декан факультету ФМ</t>
  </si>
  <si>
    <t xml:space="preserve">. </t>
  </si>
  <si>
    <t>1.1.7</t>
  </si>
  <si>
    <t>1.1.8</t>
  </si>
  <si>
    <t>1.1.9</t>
  </si>
  <si>
    <t>2.1.2</t>
  </si>
  <si>
    <t>Канікули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</si>
  <si>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</si>
  <si>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</si>
  <si>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</si>
  <si>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</si>
  <si>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</si>
  <si>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</si>
  <si>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Кваліфікація:   бакалавр з автоматизаціі та комп'ютерно-інтегрованих технологій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</si>
  <si>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</si>
  <si>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</si>
  <si>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>Кваліфікаційна (дипломна) робота</t>
  </si>
  <si>
    <t xml:space="preserve">на базі академії </t>
  </si>
  <si>
    <t>Разом на базі академії:</t>
  </si>
  <si>
    <t>1.2.5</t>
  </si>
  <si>
    <t>1.2.6</t>
  </si>
  <si>
    <t>1.2.7</t>
  </si>
  <si>
    <t>Чисельні методи та моделювання на ЕОМ</t>
  </si>
  <si>
    <t>Дисципліни вільного вибору на базіа ВНЗ 1 рівня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</si>
  <si>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</si>
  <si>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</si>
  <si>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</si>
  <si>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</si>
  <si>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</si>
  <si>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</si>
  <si>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</si>
  <si>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</si>
  <si>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</si>
  <si>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</si>
  <si>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</si>
  <si>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</si>
  <si>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</si>
  <si>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</si>
  <si>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</si>
  <si>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</si>
  <si>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</si>
  <si>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</si>
  <si>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</si>
  <si>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</si>
  <si>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</si>
  <si>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</si>
  <si>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</si>
  <si>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</si>
  <si>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</si>
  <si>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</si>
  <si>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Основи системного аналізу</t>
  </si>
  <si>
    <t>2+с*</t>
  </si>
  <si>
    <t>Кількість годин на тиждень</t>
  </si>
  <si>
    <t>Основи наукових досліджень</t>
  </si>
  <si>
    <t>Web-програмування</t>
  </si>
  <si>
    <t>ісп.</t>
  </si>
  <si>
    <t>1.1.11</t>
  </si>
  <si>
    <t>1.1.12</t>
  </si>
  <si>
    <t>Основи мехатроніки</t>
  </si>
  <si>
    <t xml:space="preserve"> </t>
  </si>
  <si>
    <t>Виконавчі механізми та регулюючі органи</t>
  </si>
  <si>
    <t>зал.</t>
  </si>
  <si>
    <t>2.2.8</t>
  </si>
  <si>
    <t>2.2.12</t>
  </si>
  <si>
    <t>САПР</t>
  </si>
  <si>
    <t>Теоретична механіка</t>
  </si>
  <si>
    <t>Інформаційні мережі</t>
  </si>
  <si>
    <t>Автоматизація промислового обладнання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</si>
  <si>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</si>
  <si>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Вступ до освітнього процесу</t>
  </si>
  <si>
    <t>Інженерна та комп'ютерна графіка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</si>
  <si>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</si>
  <si>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</si>
  <si>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</si>
  <si>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</si>
  <si>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</si>
  <si>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</si>
  <si>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</si>
  <si>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</si>
  <si>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</si>
  <si>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</si>
  <si>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>Комплектний електропривод</t>
  </si>
  <si>
    <t xml:space="preserve">Проектування вбудованих мікроконтролерівна </t>
  </si>
  <si>
    <t xml:space="preserve">Людино-машинний інтерфейс </t>
  </si>
  <si>
    <t xml:space="preserve">Об'єктно-орієнтоване програмування </t>
  </si>
  <si>
    <t>Організація баз даних</t>
  </si>
  <si>
    <t>Теорія тепло- та масоперенесення</t>
  </si>
  <si>
    <t>1.1.15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</si>
  <si>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</si>
  <si>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</si>
  <si>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</si>
  <si>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</si>
  <si>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</si>
  <si>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</si>
  <si>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</si>
  <si>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</si>
  <si>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</si>
  <si>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</si>
  <si>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</si>
  <si>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</si>
  <si>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</si>
  <si>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</si>
  <si>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</si>
  <si>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Т</t>
  </si>
  <si>
    <t>1.1.16</t>
  </si>
  <si>
    <t>1.1.17</t>
  </si>
  <si>
    <t xml:space="preserve">3. ПОЗАКРЕДИТНІ ДИСЦИПЛІНИ </t>
  </si>
  <si>
    <t>3.1</t>
  </si>
  <si>
    <t xml:space="preserve">Екологія </t>
  </si>
  <si>
    <t>Історія науки і техніки</t>
  </si>
  <si>
    <t>Основи економічної теорії</t>
  </si>
  <si>
    <t>Політологія</t>
  </si>
  <si>
    <t>2.1.6</t>
  </si>
  <si>
    <t>2.1.7</t>
  </si>
  <si>
    <t>2.1.8</t>
  </si>
  <si>
    <t>на базі фахової передвищої освіти</t>
  </si>
  <si>
    <t>Історія України на базі фахової передвищої освіти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</si>
  <si>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</si>
  <si>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</si>
  <si>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</si>
  <si>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Разом на базі фахової передвищої освіти:</t>
  </si>
  <si>
    <t>Метрологія, технологічні вимірювання та прилади на базі фахової передвищої освіти</t>
  </si>
  <si>
    <t>Ознайомча практика на базі фахової передвищої освіти</t>
  </si>
  <si>
    <t xml:space="preserve">Технологічна практика на базі фахової передвищої освіти </t>
  </si>
  <si>
    <t>Конструкторська практика на базі фахової передвищої освіти</t>
  </si>
  <si>
    <t>Всього обов'язкові дисципліни на базі фахової передвищої освіти</t>
  </si>
  <si>
    <t>Українська мова (за профес.спрям.) на базі фахової передвищої освіти</t>
  </si>
  <si>
    <t>Атестація</t>
  </si>
  <si>
    <t xml:space="preserve">Екзаменац. сесія </t>
  </si>
  <si>
    <t>Виконання кваліфікац. роботи</t>
  </si>
  <si>
    <t>IV. АТЕСТАЦІЯ</t>
  </si>
  <si>
    <t>І . ГРАФІК ОСВІТНЬОГО ПРОЦЕСУ</t>
  </si>
  <si>
    <t>№ з/п</t>
  </si>
  <si>
    <t xml:space="preserve">3.2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</si>
  <si>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</si>
  <si>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</si>
  <si>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Примітка:  с*, ф* - секційні заняття, факультатив</t>
  </si>
  <si>
    <t>Гарант ОП</t>
  </si>
  <si>
    <t>Трудове право</t>
  </si>
  <si>
    <t>Комунікації у соціально-технічних системах</t>
  </si>
  <si>
    <t xml:space="preserve">Позначення: Т – теоретичне навчання; С – екзаменаційна сесія; П – практика; К – канікули; Д– виконання кваліфікаційної роботи; А – атестація </t>
  </si>
  <si>
    <t xml:space="preserve">1.3. ПРАКТИЧНА ПІДГОТОВКА </t>
  </si>
  <si>
    <t>Монтаж, обслуговування та налагодження систем керування</t>
  </si>
  <si>
    <t>кр</t>
  </si>
  <si>
    <t>Валерій КАССОВ</t>
  </si>
  <si>
    <t>Олексій РАЗЖИВІН</t>
  </si>
  <si>
    <t>2.2.13</t>
  </si>
  <si>
    <t>Тайм менеджмент</t>
  </si>
  <si>
    <t>2.1.9</t>
  </si>
  <si>
    <t>1 день на тиждень протягом семестру</t>
  </si>
  <si>
    <t xml:space="preserve"> План освітнього процесу  на  2023-2024 н.р.       АКІТР  (денний приск.) </t>
  </si>
  <si>
    <t>Проектування систем автоматизації на базі ПЛК</t>
  </si>
  <si>
    <t>Проектування систем автоматизації на базі ПЛК (к.р.)</t>
  </si>
  <si>
    <t>Робототехніка</t>
  </si>
  <si>
    <t>Теорія інформації та кодування</t>
  </si>
  <si>
    <t>Теорія алгоритмів та автоматів</t>
  </si>
  <si>
    <t>Системи штучного інтелекту та інтелектуальний аналіз даних</t>
  </si>
  <si>
    <t>Комп'ютерна логіка</t>
  </si>
  <si>
    <t>2.1.10</t>
  </si>
  <si>
    <t>2.2.14</t>
  </si>
  <si>
    <t>2.2.15</t>
  </si>
  <si>
    <t>2.2.16</t>
  </si>
  <si>
    <t>В.о. зав.кафедри АВП</t>
  </si>
  <si>
    <t>Олег СУБОТІН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</si>
  <si>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</si>
  <si>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</si>
  <si>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t>Форма атестації (екзамен, кваліфікаційна робота)</t>
  </si>
  <si>
    <t>Всього обов'язкові дисципліни на базі академії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</si>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</sst>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_-;\-* #,##0_-;\ _-;_-@_-"/>
    <numFmt numFmtId="183" formatCode="#,##0;\-* #,##0_-;\ _-;_-@_-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.0_ ;\-#,##0.0\ "/>
    <numFmt numFmtId="189" formatCode="#,##0_ ;\-#,##0\ "/>
    <numFmt numFmtId="190" formatCode="[$-FC19]d\ mmmm\ yyyy\ &quot;г.&quot;"/>
    <numFmt numFmtId="191" formatCode="#,##0.0;\-* #,##0.0_-;\ _-;_-@_-"/>
  </numFmts>
  <fonts count="78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2" fontId="8" fillId="0" borderId="0" xfId="0" applyNumberFormat="1" applyFont="1" applyFill="1" applyBorder="1" applyAlignment="1" applyProtection="1">
      <alignment vertical="center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182" fontId="10" fillId="0" borderId="0" xfId="0" applyNumberFormat="1" applyFont="1" applyFill="1" applyBorder="1" applyAlignment="1" applyProtection="1">
      <alignment horizontal="center" vertical="center"/>
      <protection/>
    </xf>
    <xf numFmtId="182" fontId="11" fillId="0" borderId="0" xfId="0" applyNumberFormat="1" applyFont="1" applyFill="1" applyBorder="1" applyAlignment="1" applyProtection="1">
      <alignment horizontal="center" vertical="center"/>
      <protection/>
    </xf>
    <xf numFmtId="185" fontId="2" fillId="0" borderId="0" xfId="0" applyNumberFormat="1" applyFont="1" applyFill="1" applyBorder="1" applyAlignment="1" applyProtection="1">
      <alignment vertical="center"/>
      <protection/>
    </xf>
    <xf numFmtId="185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2" fontId="3" fillId="0" borderId="0" xfId="0" applyNumberFormat="1" applyFont="1" applyFill="1" applyBorder="1" applyAlignment="1" applyProtection="1">
      <alignment vertical="center"/>
      <protection/>
    </xf>
    <xf numFmtId="182" fontId="25" fillId="0" borderId="0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2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84" fontId="25" fillId="0" borderId="0" xfId="0" applyNumberFormat="1" applyFont="1" applyFill="1" applyBorder="1" applyAlignment="1" applyProtection="1">
      <alignment horizontal="center" vertical="center" wrapText="1"/>
      <protection/>
    </xf>
    <xf numFmtId="185" fontId="3" fillId="0" borderId="0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3" fontId="3" fillId="0" borderId="12" xfId="0" applyNumberFormat="1" applyFont="1" applyFill="1" applyBorder="1" applyAlignment="1" applyProtection="1">
      <alignment horizontal="center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/>
      <protection/>
    </xf>
    <xf numFmtId="183" fontId="3" fillId="0" borderId="14" xfId="0" applyNumberFormat="1" applyFont="1" applyFill="1" applyBorder="1" applyAlignment="1" applyProtection="1">
      <alignment horizontal="center" vertical="center"/>
      <protection/>
    </xf>
    <xf numFmtId="183" fontId="3" fillId="0" borderId="15" xfId="0" applyNumberFormat="1" applyFont="1" applyFill="1" applyBorder="1" applyAlignment="1" applyProtection="1">
      <alignment horizontal="center" vertical="center"/>
      <protection/>
    </xf>
    <xf numFmtId="183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7" xfId="0" applyNumberFormat="1" applyFont="1" applyFill="1" applyBorder="1" applyAlignment="1" applyProtection="1">
      <alignment horizontal="center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/>
      <protection/>
    </xf>
    <xf numFmtId="182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82" fontId="3" fillId="0" borderId="22" xfId="0" applyNumberFormat="1" applyFont="1" applyFill="1" applyBorder="1" applyAlignment="1" applyProtection="1">
      <alignment vertical="center"/>
      <protection/>
    </xf>
    <xf numFmtId="184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2" fontId="3" fillId="0" borderId="24" xfId="0" applyNumberFormat="1" applyFont="1" applyFill="1" applyBorder="1" applyAlignment="1" applyProtection="1">
      <alignment vertical="center"/>
      <protection/>
    </xf>
    <xf numFmtId="182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82" fontId="3" fillId="0" borderId="18" xfId="0" applyNumberFormat="1" applyFont="1" applyFill="1" applyBorder="1" applyAlignment="1" applyProtection="1">
      <alignment vertical="center"/>
      <protection/>
    </xf>
    <xf numFmtId="182" fontId="3" fillId="0" borderId="27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 applyProtection="1">
      <alignment horizontal="center" vertical="center"/>
      <protection/>
    </xf>
    <xf numFmtId="182" fontId="13" fillId="0" borderId="12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2" fontId="2" fillId="33" borderId="0" xfId="0" applyNumberFormat="1" applyFont="1" applyFill="1" applyBorder="1" applyAlignment="1" applyProtection="1">
      <alignment vertical="center"/>
      <protection/>
    </xf>
    <xf numFmtId="182" fontId="5" fillId="33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182" fontId="6" fillId="0" borderId="38" xfId="0" applyNumberFormat="1" applyFont="1" applyFill="1" applyBorder="1" applyAlignment="1" applyProtection="1">
      <alignment horizontal="center" vertical="center" wrapText="1"/>
      <protection/>
    </xf>
    <xf numFmtId="183" fontId="6" fillId="0" borderId="39" xfId="0" applyNumberFormat="1" applyFont="1" applyFill="1" applyBorder="1" applyAlignment="1" applyProtection="1">
      <alignment horizontal="center" vertical="center"/>
      <protection/>
    </xf>
    <xf numFmtId="183" fontId="6" fillId="0" borderId="40" xfId="0" applyNumberFormat="1" applyFont="1" applyFill="1" applyBorder="1" applyAlignment="1" applyProtection="1">
      <alignment horizontal="center" vertical="center"/>
      <protection/>
    </xf>
    <xf numFmtId="183" fontId="6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right" vertical="center"/>
      <protection/>
    </xf>
    <xf numFmtId="182" fontId="3" fillId="0" borderId="34" xfId="0" applyNumberFormat="1" applyFont="1" applyFill="1" applyBorder="1" applyAlignment="1" applyProtection="1">
      <alignment horizontal="center" vertical="center"/>
      <protection/>
    </xf>
    <xf numFmtId="182" fontId="3" fillId="0" borderId="45" xfId="0" applyNumberFormat="1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>
      <alignment horizontal="left" vertical="center" wrapText="1"/>
    </xf>
    <xf numFmtId="182" fontId="1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2" fontId="3" fillId="0" borderId="18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2" fontId="75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84" fontId="6" fillId="0" borderId="55" xfId="0" applyNumberFormat="1" applyFont="1" applyFill="1" applyBorder="1" applyAlignment="1">
      <alignment horizontal="center" vertical="center" wrapText="1"/>
    </xf>
    <xf numFmtId="184" fontId="6" fillId="0" borderId="5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63" xfId="0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83" fontId="3" fillId="0" borderId="18" xfId="0" applyNumberFormat="1" applyFont="1" applyFill="1" applyBorder="1" applyAlignment="1" applyProtection="1">
      <alignment horizontal="center" vertical="center"/>
      <protection/>
    </xf>
    <xf numFmtId="183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64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0" applyNumberFormat="1" applyFont="1" applyFill="1" applyBorder="1" applyAlignment="1" applyProtection="1">
      <alignment horizontal="center" vertical="center" wrapText="1"/>
      <protection/>
    </xf>
    <xf numFmtId="184" fontId="3" fillId="0" borderId="65" xfId="0" applyNumberFormat="1" applyFont="1" applyFill="1" applyBorder="1" applyAlignment="1" applyProtection="1">
      <alignment horizontal="center" vertical="center"/>
      <protection/>
    </xf>
    <xf numFmtId="184" fontId="3" fillId="0" borderId="65" xfId="0" applyNumberFormat="1" applyFont="1" applyFill="1" applyBorder="1" applyAlignment="1">
      <alignment horizontal="center" vertical="center"/>
    </xf>
    <xf numFmtId="184" fontId="3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182" fontId="3" fillId="0" borderId="66" xfId="0" applyNumberFormat="1" applyFont="1" applyFill="1" applyBorder="1" applyAlignment="1" applyProtection="1">
      <alignment horizontal="center" vertical="center"/>
      <protection/>
    </xf>
    <xf numFmtId="182" fontId="3" fillId="0" borderId="67" xfId="0" applyNumberFormat="1" applyFont="1" applyFill="1" applyBorder="1" applyAlignment="1" applyProtection="1">
      <alignment horizontal="center" vertical="center" wrapText="1"/>
      <protection/>
    </xf>
    <xf numFmtId="184" fontId="3" fillId="0" borderId="68" xfId="0" applyNumberFormat="1" applyFont="1" applyFill="1" applyBorder="1" applyAlignment="1" applyProtection="1">
      <alignment horizontal="center" vertical="center"/>
      <protection/>
    </xf>
    <xf numFmtId="184" fontId="6" fillId="0" borderId="69" xfId="0" applyNumberFormat="1" applyFont="1" applyFill="1" applyBorder="1" applyAlignment="1" applyProtection="1">
      <alignment horizontal="center" vertical="center" wrapText="1"/>
      <protection/>
    </xf>
    <xf numFmtId="182" fontId="3" fillId="0" borderId="70" xfId="0" applyNumberFormat="1" applyFont="1" applyFill="1" applyBorder="1" applyAlignment="1" applyProtection="1">
      <alignment horizontal="center" vertical="center" wrapText="1"/>
      <protection/>
    </xf>
    <xf numFmtId="49" fontId="3" fillId="0" borderId="70" xfId="0" applyNumberFormat="1" applyFont="1" applyFill="1" applyBorder="1" applyAlignment="1" applyProtection="1">
      <alignment vertical="center"/>
      <protection/>
    </xf>
    <xf numFmtId="182" fontId="6" fillId="0" borderId="70" xfId="0" applyNumberFormat="1" applyFont="1" applyFill="1" applyBorder="1" applyAlignment="1" applyProtection="1">
      <alignment horizontal="center" vertical="center" wrapText="1"/>
      <protection/>
    </xf>
    <xf numFmtId="182" fontId="3" fillId="0" borderId="71" xfId="0" applyNumberFormat="1" applyFont="1" applyFill="1" applyBorder="1" applyAlignment="1" applyProtection="1">
      <alignment horizontal="center" vertical="center" wrapText="1"/>
      <protection/>
    </xf>
    <xf numFmtId="182" fontId="6" fillId="0" borderId="71" xfId="0" applyNumberFormat="1" applyFont="1" applyFill="1" applyBorder="1" applyAlignment="1" applyProtection="1">
      <alignment horizontal="center" vertical="center" wrapText="1"/>
      <protection/>
    </xf>
    <xf numFmtId="184" fontId="6" fillId="0" borderId="69" xfId="0" applyNumberFormat="1" applyFont="1" applyFill="1" applyBorder="1" applyAlignment="1" applyProtection="1">
      <alignment horizontal="center" vertical="center"/>
      <protection/>
    </xf>
    <xf numFmtId="182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185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49" fontId="3" fillId="0" borderId="74" xfId="0" applyNumberFormat="1" applyFont="1" applyFill="1" applyBorder="1" applyAlignment="1">
      <alignment horizontal="left" vertical="center" wrapText="1"/>
    </xf>
    <xf numFmtId="49" fontId="3" fillId="0" borderId="75" xfId="0" applyNumberFormat="1" applyFont="1" applyFill="1" applyBorder="1" applyAlignment="1">
      <alignment horizontal="left" vertical="center" wrapText="1"/>
    </xf>
    <xf numFmtId="49" fontId="3" fillId="0" borderId="76" xfId="0" applyNumberFormat="1" applyFont="1" applyFill="1" applyBorder="1" applyAlignment="1">
      <alignment horizontal="left" vertical="center" wrapText="1"/>
    </xf>
    <xf numFmtId="49" fontId="3" fillId="0" borderId="77" xfId="0" applyNumberFormat="1" applyFont="1" applyFill="1" applyBorder="1" applyAlignment="1">
      <alignment horizontal="left" vertical="center" wrapText="1"/>
    </xf>
    <xf numFmtId="183" fontId="14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184" fontId="3" fillId="0" borderId="75" xfId="0" applyNumberFormat="1" applyFont="1" applyFill="1" applyBorder="1" applyAlignment="1" applyProtection="1">
      <alignment horizontal="center" vertical="center"/>
      <protection/>
    </xf>
    <xf numFmtId="184" fontId="3" fillId="0" borderId="76" xfId="0" applyNumberFormat="1" applyFont="1" applyFill="1" applyBorder="1" applyAlignment="1" applyProtection="1">
      <alignment horizontal="center" vertical="center"/>
      <protection/>
    </xf>
    <xf numFmtId="184" fontId="3" fillId="0" borderId="76" xfId="0" applyNumberFormat="1" applyFont="1" applyFill="1" applyBorder="1" applyAlignment="1">
      <alignment horizontal="center" vertical="center"/>
    </xf>
    <xf numFmtId="184" fontId="3" fillId="0" borderId="7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183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78" xfId="0" applyNumberFormat="1" applyFont="1" applyFill="1" applyBorder="1" applyAlignment="1">
      <alignment horizontal="center" vertical="center"/>
    </xf>
    <xf numFmtId="0" fontId="3" fillId="0" borderId="79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4" fontId="3" fillId="0" borderId="74" xfId="0" applyNumberFormat="1" applyFont="1" applyFill="1" applyBorder="1" applyAlignment="1">
      <alignment horizontal="center" vertical="center"/>
    </xf>
    <xf numFmtId="183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184" fontId="3" fillId="0" borderId="83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3" fillId="0" borderId="82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center" vertical="center"/>
    </xf>
    <xf numFmtId="184" fontId="3" fillId="0" borderId="85" xfId="0" applyNumberFormat="1" applyFont="1" applyFill="1" applyBorder="1" applyAlignment="1" applyProtection="1">
      <alignment horizontal="center" vertical="center"/>
      <protection/>
    </xf>
    <xf numFmtId="183" fontId="3" fillId="0" borderId="82" xfId="0" applyNumberFormat="1" applyFont="1" applyFill="1" applyBorder="1" applyAlignment="1" applyProtection="1">
      <alignment horizontal="center" vertical="center"/>
      <protection/>
    </xf>
    <xf numFmtId="1" fontId="3" fillId="0" borderId="82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184" fontId="3" fillId="0" borderId="88" xfId="0" applyNumberFormat="1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" fontId="3" fillId="0" borderId="87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184" fontId="3" fillId="0" borderId="69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82" fontId="14" fillId="0" borderId="58" xfId="0" applyNumberFormat="1" applyFont="1" applyFill="1" applyBorder="1" applyAlignment="1" applyProtection="1">
      <alignment horizontal="center" vertical="center"/>
      <protection/>
    </xf>
    <xf numFmtId="182" fontId="14" fillId="0" borderId="57" xfId="0" applyNumberFormat="1" applyFont="1" applyFill="1" applyBorder="1" applyAlignment="1" applyProtection="1">
      <alignment horizontal="center" vertical="center"/>
      <protection/>
    </xf>
    <xf numFmtId="186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186" fontId="3" fillId="0" borderId="22" xfId="0" applyNumberFormat="1" applyFont="1" applyFill="1" applyBorder="1" applyAlignment="1" applyProtection="1">
      <alignment vertical="center"/>
      <protection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1" fontId="3" fillId="0" borderId="82" xfId="0" applyNumberFormat="1" applyFont="1" applyFill="1" applyBorder="1" applyAlignment="1">
      <alignment horizontal="left" vertical="center" wrapText="1"/>
    </xf>
    <xf numFmtId="1" fontId="3" fillId="0" borderId="94" xfId="0" applyNumberFormat="1" applyFont="1" applyFill="1" applyBorder="1" applyAlignment="1">
      <alignment horizontal="left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182" fontId="14" fillId="0" borderId="97" xfId="0" applyNumberFormat="1" applyFont="1" applyFill="1" applyBorder="1" applyAlignment="1" applyProtection="1">
      <alignment horizontal="center" vertical="center"/>
      <protection/>
    </xf>
    <xf numFmtId="184" fontId="3" fillId="0" borderId="98" xfId="0" applyNumberFormat="1" applyFont="1" applyFill="1" applyBorder="1" applyAlignment="1" applyProtection="1">
      <alignment horizontal="center" vertical="center"/>
      <protection/>
    </xf>
    <xf numFmtId="182" fontId="3" fillId="0" borderId="99" xfId="0" applyNumberFormat="1" applyFont="1" applyFill="1" applyBorder="1" applyAlignment="1" applyProtection="1">
      <alignment horizontal="center" vertical="center"/>
      <protection/>
    </xf>
    <xf numFmtId="187" fontId="3" fillId="0" borderId="85" xfId="0" applyNumberFormat="1" applyFont="1" applyFill="1" applyBorder="1" applyAlignment="1" applyProtection="1">
      <alignment horizontal="center"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182" fontId="3" fillId="0" borderId="52" xfId="0" applyNumberFormat="1" applyFont="1" applyFill="1" applyBorder="1" applyAlignment="1" applyProtection="1">
      <alignment vertical="center"/>
      <protection/>
    </xf>
    <xf numFmtId="182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74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183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84" fontId="3" fillId="0" borderId="74" xfId="0" applyNumberFormat="1" applyFont="1" applyFill="1" applyBorder="1" applyAlignment="1" applyProtection="1">
      <alignment horizontal="center" vertical="center"/>
      <protection/>
    </xf>
    <xf numFmtId="184" fontId="3" fillId="0" borderId="77" xfId="0" applyNumberFormat="1" applyFont="1" applyFill="1" applyBorder="1" applyAlignment="1">
      <alignment horizontal="center" vertical="center" wrapText="1"/>
    </xf>
    <xf numFmtId="184" fontId="3" fillId="0" borderId="74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Border="1" applyAlignment="1" applyProtection="1">
      <alignment horizontal="right" vertical="center"/>
      <protection/>
    </xf>
    <xf numFmtId="184" fontId="6" fillId="0" borderId="100" xfId="0" applyNumberFormat="1" applyFont="1" applyFill="1" applyBorder="1" applyAlignment="1" applyProtection="1">
      <alignment horizontal="center" vertical="center" wrapText="1"/>
      <protection/>
    </xf>
    <xf numFmtId="184" fontId="6" fillId="0" borderId="71" xfId="0" applyNumberFormat="1" applyFont="1" applyFill="1" applyBorder="1" applyAlignment="1" applyProtection="1">
      <alignment horizontal="center" vertical="center" wrapText="1"/>
      <protection/>
    </xf>
    <xf numFmtId="184" fontId="6" fillId="0" borderId="101" xfId="0" applyNumberFormat="1" applyFont="1" applyFill="1" applyBorder="1" applyAlignment="1" applyProtection="1">
      <alignment horizontal="center" vertical="center" wrapText="1"/>
      <protection/>
    </xf>
    <xf numFmtId="0" fontId="3" fillId="0" borderId="70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71" xfId="0" applyNumberFormat="1" applyFont="1" applyFill="1" applyBorder="1" applyAlignment="1" applyProtection="1">
      <alignment horizontal="center" vertical="center"/>
      <protection/>
    </xf>
    <xf numFmtId="184" fontId="3" fillId="0" borderId="69" xfId="0" applyNumberFormat="1" applyFont="1" applyFill="1" applyBorder="1" applyAlignment="1">
      <alignment horizontal="center" vertical="center"/>
    </xf>
    <xf numFmtId="184" fontId="3" fillId="0" borderId="102" xfId="0" applyNumberFormat="1" applyFont="1" applyFill="1" applyBorder="1" applyAlignment="1">
      <alignment horizontal="center" vertical="center"/>
    </xf>
    <xf numFmtId="184" fontId="3" fillId="0" borderId="71" xfId="0" applyNumberFormat="1" applyFont="1" applyFill="1" applyBorder="1" applyAlignment="1">
      <alignment horizontal="center" vertical="center"/>
    </xf>
    <xf numFmtId="184" fontId="3" fillId="0" borderId="100" xfId="0" applyNumberFormat="1" applyFont="1" applyFill="1" applyBorder="1" applyAlignment="1">
      <alignment horizontal="center" vertical="center"/>
    </xf>
    <xf numFmtId="184" fontId="3" fillId="0" borderId="101" xfId="0" applyNumberFormat="1" applyFont="1" applyFill="1" applyBorder="1" applyAlignment="1">
      <alignment horizontal="center" vertical="center"/>
    </xf>
    <xf numFmtId="0" fontId="3" fillId="0" borderId="103" xfId="0" applyNumberFormat="1" applyFont="1" applyFill="1" applyBorder="1" applyAlignment="1">
      <alignment horizontal="center" vertical="center"/>
    </xf>
    <xf numFmtId="184" fontId="3" fillId="0" borderId="104" xfId="0" applyNumberFormat="1" applyFont="1" applyFill="1" applyBorder="1" applyAlignment="1" applyProtection="1">
      <alignment horizontal="center" vertical="center" wrapText="1"/>
      <protection/>
    </xf>
    <xf numFmtId="184" fontId="3" fillId="0" borderId="105" xfId="0" applyNumberFormat="1" applyFont="1" applyFill="1" applyBorder="1" applyAlignment="1" applyProtection="1">
      <alignment horizontal="center" vertical="center" wrapText="1"/>
      <protection/>
    </xf>
    <xf numFmtId="184" fontId="3" fillId="0" borderId="55" xfId="0" applyNumberFormat="1" applyFont="1" applyFill="1" applyBorder="1" applyAlignment="1" applyProtection="1">
      <alignment horizontal="center" vertical="center" wrapText="1"/>
      <protection/>
    </xf>
    <xf numFmtId="184" fontId="3" fillId="0" borderId="64" xfId="0" applyNumberFormat="1" applyFont="1" applyFill="1" applyBorder="1" applyAlignment="1" applyProtection="1">
      <alignment horizontal="center" vertical="center" wrapText="1"/>
      <protection/>
    </xf>
    <xf numFmtId="49" fontId="14" fillId="0" borderId="75" xfId="0" applyNumberFormat="1" applyFont="1" applyFill="1" applyBorder="1" applyAlignment="1">
      <alignment horizontal="left" vertical="center" wrapText="1"/>
    </xf>
    <xf numFmtId="49" fontId="14" fillId="0" borderId="74" xfId="0" applyNumberFormat="1" applyFont="1" applyFill="1" applyBorder="1" applyAlignment="1">
      <alignment horizontal="left" vertical="center" wrapText="1"/>
    </xf>
    <xf numFmtId="49" fontId="3" fillId="0" borderId="79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82" fontId="3" fillId="0" borderId="22" xfId="0" applyNumberFormat="1" applyFont="1" applyFill="1" applyBorder="1" applyAlignment="1">
      <alignment horizontal="center" vertical="center" wrapText="1"/>
    </xf>
    <xf numFmtId="182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82" fontId="3" fillId="0" borderId="52" xfId="0" applyNumberFormat="1" applyFont="1" applyFill="1" applyBorder="1" applyAlignment="1" applyProtection="1">
      <alignment horizontal="center" vertical="center"/>
      <protection/>
    </xf>
    <xf numFmtId="182" fontId="3" fillId="0" borderId="26" xfId="0" applyNumberFormat="1" applyFont="1" applyFill="1" applyBorder="1" applyAlignment="1" applyProtection="1">
      <alignment horizontal="center" vertical="center"/>
      <protection/>
    </xf>
    <xf numFmtId="49" fontId="14" fillId="0" borderId="19" xfId="0" applyNumberFormat="1" applyFont="1" applyFill="1" applyBorder="1" applyAlignment="1">
      <alignment horizontal="left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82" fontId="3" fillId="0" borderId="107" xfId="0" applyNumberFormat="1" applyFont="1" applyFill="1" applyBorder="1" applyAlignment="1" applyProtection="1">
      <alignment horizontal="center" vertical="center"/>
      <protection/>
    </xf>
    <xf numFmtId="182" fontId="3" fillId="0" borderId="108" xfId="0" applyNumberFormat="1" applyFont="1" applyFill="1" applyBorder="1" applyAlignment="1" applyProtection="1">
      <alignment horizontal="center" vertical="center"/>
      <protection/>
    </xf>
    <xf numFmtId="0" fontId="3" fillId="0" borderId="109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182" fontId="3" fillId="0" borderId="19" xfId="0" applyNumberFormat="1" applyFont="1" applyFill="1" applyBorder="1" applyAlignment="1" applyProtection="1">
      <alignment vertical="center"/>
      <protection/>
    </xf>
    <xf numFmtId="49" fontId="6" fillId="0" borderId="44" xfId="0" applyNumberFormat="1" applyFont="1" applyFill="1" applyBorder="1" applyAlignment="1">
      <alignment horizontal="center" vertical="center" wrapText="1"/>
    </xf>
    <xf numFmtId="184" fontId="3" fillId="0" borderId="60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84" fontId="3" fillId="0" borderId="67" xfId="0" applyNumberFormat="1" applyFont="1" applyFill="1" applyBorder="1" applyAlignment="1" applyProtection="1">
      <alignment horizontal="center" vertical="center" wrapText="1"/>
      <protection/>
    </xf>
    <xf numFmtId="184" fontId="6" fillId="0" borderId="99" xfId="0" applyNumberFormat="1" applyFont="1" applyFill="1" applyBorder="1" applyAlignment="1" applyProtection="1">
      <alignment horizontal="center" vertical="center" wrapText="1"/>
      <protection/>
    </xf>
    <xf numFmtId="184" fontId="6" fillId="0" borderId="110" xfId="0" applyNumberFormat="1" applyFont="1" applyFill="1" applyBorder="1" applyAlignment="1" applyProtection="1">
      <alignment horizontal="center" vertical="center" wrapText="1"/>
      <protection/>
    </xf>
    <xf numFmtId="184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82" fontId="3" fillId="0" borderId="72" xfId="0" applyNumberFormat="1" applyFont="1" applyFill="1" applyBorder="1" applyAlignment="1" applyProtection="1">
      <alignment horizontal="center" vertical="center"/>
      <protection/>
    </xf>
    <xf numFmtId="183" fontId="3" fillId="0" borderId="52" xfId="0" applyNumberFormat="1" applyFont="1" applyFill="1" applyBorder="1" applyAlignment="1" applyProtection="1">
      <alignment horizontal="center" vertical="center"/>
      <protection/>
    </xf>
    <xf numFmtId="183" fontId="3" fillId="0" borderId="22" xfId="0" applyNumberFormat="1" applyFont="1" applyFill="1" applyBorder="1" applyAlignment="1" applyProtection="1">
      <alignment horizontal="center" vertical="center"/>
      <protection/>
    </xf>
    <xf numFmtId="183" fontId="3" fillId="0" borderId="26" xfId="0" applyNumberFormat="1" applyFont="1" applyFill="1" applyBorder="1" applyAlignment="1" applyProtection="1">
      <alignment horizontal="center" vertical="center"/>
      <protection/>
    </xf>
    <xf numFmtId="184" fontId="3" fillId="0" borderId="40" xfId="0" applyNumberFormat="1" applyFont="1" applyFill="1" applyBorder="1" applyAlignment="1">
      <alignment horizontal="center" vertical="center"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wrapText="1"/>
    </xf>
    <xf numFmtId="184" fontId="3" fillId="0" borderId="39" xfId="0" applyNumberFormat="1" applyFont="1" applyFill="1" applyBorder="1" applyAlignment="1">
      <alignment horizontal="center" vertical="center"/>
    </xf>
    <xf numFmtId="184" fontId="3" fillId="0" borderId="41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1" fontId="3" fillId="0" borderId="111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/>
    </xf>
    <xf numFmtId="1" fontId="3" fillId="0" borderId="111" xfId="0" applyNumberFormat="1" applyFont="1" applyFill="1" applyBorder="1" applyAlignment="1">
      <alignment horizontal="center" vertical="center" wrapText="1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112" xfId="0" applyNumberFormat="1" applyFont="1" applyFill="1" applyBorder="1" applyAlignment="1">
      <alignment horizontal="center" vertical="center" wrapText="1"/>
    </xf>
    <xf numFmtId="182" fontId="3" fillId="0" borderId="105" xfId="0" applyNumberFormat="1" applyFont="1" applyFill="1" applyBorder="1" applyAlignment="1" applyProtection="1">
      <alignment horizontal="center" vertical="center"/>
      <protection/>
    </xf>
    <xf numFmtId="182" fontId="3" fillId="0" borderId="111" xfId="0" applyNumberFormat="1" applyFont="1" applyFill="1" applyBorder="1" applyAlignment="1" applyProtection="1">
      <alignment horizontal="center" vertical="center"/>
      <protection/>
    </xf>
    <xf numFmtId="182" fontId="3" fillId="0" borderId="112" xfId="0" applyNumberFormat="1" applyFont="1" applyFill="1" applyBorder="1" applyAlignment="1" applyProtection="1">
      <alignment horizontal="center" vertical="center"/>
      <protection/>
    </xf>
    <xf numFmtId="184" fontId="3" fillId="0" borderId="72" xfId="0" applyNumberFormat="1" applyFont="1" applyFill="1" applyBorder="1" applyAlignment="1">
      <alignment horizontal="center" vertical="center"/>
    </xf>
    <xf numFmtId="184" fontId="3" fillId="0" borderId="111" xfId="0" applyNumberFormat="1" applyFont="1" applyFill="1" applyBorder="1" applyAlignment="1">
      <alignment horizontal="center" vertical="center"/>
    </xf>
    <xf numFmtId="184" fontId="3" fillId="0" borderId="113" xfId="0" applyNumberFormat="1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 wrapText="1"/>
    </xf>
    <xf numFmtId="1" fontId="3" fillId="0" borderId="112" xfId="0" applyNumberFormat="1" applyFont="1" applyFill="1" applyBorder="1" applyAlignment="1">
      <alignment horizontal="center" vertical="center" wrapText="1"/>
    </xf>
    <xf numFmtId="183" fontId="3" fillId="0" borderId="25" xfId="0" applyNumberFormat="1" applyFont="1" applyFill="1" applyBorder="1" applyAlignment="1" applyProtection="1">
      <alignment horizontal="center" vertical="center"/>
      <protection/>
    </xf>
    <xf numFmtId="183" fontId="3" fillId="0" borderId="84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center" vertical="center" wrapText="1"/>
    </xf>
    <xf numFmtId="182" fontId="3" fillId="0" borderId="25" xfId="0" applyNumberFormat="1" applyFont="1" applyFill="1" applyBorder="1" applyAlignment="1" applyProtection="1">
      <alignment horizontal="center" vertical="center"/>
      <protection/>
    </xf>
    <xf numFmtId="182" fontId="3" fillId="0" borderId="27" xfId="0" applyNumberFormat="1" applyFont="1" applyFill="1" applyBorder="1" applyAlignment="1" applyProtection="1">
      <alignment horizontal="center" vertical="center"/>
      <protection/>
    </xf>
    <xf numFmtId="182" fontId="3" fillId="0" borderId="89" xfId="0" applyNumberFormat="1" applyFont="1" applyFill="1" applyBorder="1" applyAlignment="1" applyProtection="1">
      <alignment horizontal="center" vertical="center"/>
      <protection/>
    </xf>
    <xf numFmtId="182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2" fontId="3" fillId="0" borderId="84" xfId="0" applyNumberFormat="1" applyFont="1" applyFill="1" applyBorder="1" applyAlignment="1" applyProtection="1">
      <alignment horizontal="center" vertical="center"/>
      <protection/>
    </xf>
    <xf numFmtId="182" fontId="3" fillId="0" borderId="82" xfId="0" applyNumberFormat="1" applyFont="1" applyFill="1" applyBorder="1" applyAlignment="1" applyProtection="1">
      <alignment horizontal="center" vertical="center"/>
      <protection/>
    </xf>
    <xf numFmtId="185" fontId="3" fillId="0" borderId="84" xfId="0" applyNumberFormat="1" applyFont="1" applyFill="1" applyBorder="1" applyAlignment="1" applyProtection="1">
      <alignment horizontal="center" vertical="center"/>
      <protection/>
    </xf>
    <xf numFmtId="1" fontId="3" fillId="0" borderId="114" xfId="0" applyNumberFormat="1" applyFont="1" applyFill="1" applyBorder="1" applyAlignment="1">
      <alignment horizontal="center" vertical="center"/>
    </xf>
    <xf numFmtId="1" fontId="3" fillId="0" borderId="114" xfId="0" applyNumberFormat="1" applyFont="1" applyFill="1" applyBorder="1" applyAlignment="1">
      <alignment horizontal="center" vertical="center" wrapText="1"/>
    </xf>
    <xf numFmtId="1" fontId="3" fillId="0" borderId="115" xfId="0" applyNumberFormat="1" applyFont="1" applyFill="1" applyBorder="1" applyAlignment="1">
      <alignment horizontal="center" vertical="center" wrapText="1"/>
    </xf>
    <xf numFmtId="1" fontId="3" fillId="0" borderId="115" xfId="0" applyNumberFormat="1" applyFont="1" applyFill="1" applyBorder="1" applyAlignment="1">
      <alignment horizontal="center" vertical="center"/>
    </xf>
    <xf numFmtId="1" fontId="3" fillId="0" borderId="82" xfId="0" applyNumberFormat="1" applyFont="1" applyFill="1" applyBorder="1" applyAlignment="1">
      <alignment horizontal="center" vertical="center"/>
    </xf>
    <xf numFmtId="0" fontId="3" fillId="0" borderId="82" xfId="0" applyNumberFormat="1" applyFont="1" applyFill="1" applyBorder="1" applyAlignment="1">
      <alignment horizontal="center" vertical="center" wrapText="1"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114" xfId="0" applyNumberFormat="1" applyFont="1" applyFill="1" applyBorder="1" applyAlignment="1">
      <alignment horizontal="left" vertical="center" wrapText="1"/>
    </xf>
    <xf numFmtId="184" fontId="3" fillId="0" borderId="11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182" fontId="6" fillId="0" borderId="100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1" fontId="3" fillId="0" borderId="84" xfId="0" applyNumberFormat="1" applyFont="1" applyFill="1" applyBorder="1" applyAlignment="1">
      <alignment horizontal="left" vertical="center" wrapText="1"/>
    </xf>
    <xf numFmtId="49" fontId="14" fillId="0" borderId="93" xfId="0" applyNumberFormat="1" applyFont="1" applyFill="1" applyBorder="1" applyAlignment="1">
      <alignment horizontal="left" vertical="center" wrapText="1"/>
    </xf>
    <xf numFmtId="49" fontId="3" fillId="0" borderId="118" xfId="0" applyNumberFormat="1" applyFont="1" applyFill="1" applyBorder="1" applyAlignment="1">
      <alignment horizontal="center" vertical="center"/>
    </xf>
    <xf numFmtId="49" fontId="3" fillId="0" borderId="119" xfId="0" applyNumberFormat="1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1" fontId="3" fillId="0" borderId="1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87" fontId="3" fillId="0" borderId="63" xfId="0" applyNumberFormat="1" applyFont="1" applyFill="1" applyBorder="1" applyAlignment="1" applyProtection="1">
      <alignment horizontal="center" vertical="center"/>
      <protection/>
    </xf>
    <xf numFmtId="1" fontId="3" fillId="0" borderId="117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84" xfId="0" applyNumberFormat="1" applyFont="1" applyFill="1" applyBorder="1" applyAlignment="1">
      <alignment horizontal="center" vertical="center" wrapText="1"/>
    </xf>
    <xf numFmtId="182" fontId="3" fillId="0" borderId="39" xfId="0" applyNumberFormat="1" applyFont="1" applyFill="1" applyBorder="1" applyAlignment="1" applyProtection="1">
      <alignment horizontal="center" vertical="center"/>
      <protection/>
    </xf>
    <xf numFmtId="182" fontId="3" fillId="0" borderId="40" xfId="0" applyNumberFormat="1" applyFont="1" applyFill="1" applyBorder="1" applyAlignment="1" applyProtection="1">
      <alignment horizontal="center" vertical="center"/>
      <protection/>
    </xf>
    <xf numFmtId="182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86" xfId="0" applyFont="1" applyFill="1" applyBorder="1" applyAlignment="1">
      <alignment horizontal="center" vertical="center"/>
    </xf>
    <xf numFmtId="182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89" xfId="0" applyNumberFormat="1" applyFont="1" applyFill="1" applyBorder="1" applyAlignment="1">
      <alignment horizontal="center" vertical="center" wrapText="1"/>
    </xf>
    <xf numFmtId="182" fontId="3" fillId="0" borderId="94" xfId="0" applyNumberFormat="1" applyFont="1" applyFill="1" applyBorder="1" applyAlignment="1" applyProtection="1">
      <alignment horizontal="center" vertical="center"/>
      <protection/>
    </xf>
    <xf numFmtId="182" fontId="3" fillId="0" borderId="87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182" fontId="25" fillId="0" borderId="18" xfId="0" applyNumberFormat="1" applyFont="1" applyFill="1" applyBorder="1" applyAlignment="1" applyProtection="1">
      <alignment vertical="center"/>
      <protection/>
    </xf>
    <xf numFmtId="182" fontId="25" fillId="0" borderId="19" xfId="0" applyNumberFormat="1" applyFont="1" applyFill="1" applyBorder="1" applyAlignment="1" applyProtection="1">
      <alignment vertical="center"/>
      <protection/>
    </xf>
    <xf numFmtId="0" fontId="3" fillId="0" borderId="60" xfId="0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182" fontId="25" fillId="0" borderId="58" xfId="0" applyNumberFormat="1" applyFont="1" applyFill="1" applyBorder="1" applyAlignment="1" applyProtection="1">
      <alignment vertical="center"/>
      <protection/>
    </xf>
    <xf numFmtId="0" fontId="3" fillId="0" borderId="82" xfId="0" applyFont="1" applyFill="1" applyBorder="1" applyAlignment="1">
      <alignment horizontal="center" vertical="center" wrapText="1"/>
    </xf>
    <xf numFmtId="182" fontId="25" fillId="0" borderId="27" xfId="0" applyNumberFormat="1" applyFont="1" applyFill="1" applyBorder="1" applyAlignment="1" applyProtection="1">
      <alignment horizontal="center" vertical="center" wrapText="1"/>
      <protection/>
    </xf>
    <xf numFmtId="182" fontId="6" fillId="0" borderId="69" xfId="0" applyNumberFormat="1" applyFont="1" applyFill="1" applyBorder="1" applyAlignment="1" applyProtection="1">
      <alignment horizontal="left" vertical="center"/>
      <protection/>
    </xf>
    <xf numFmtId="182" fontId="6" fillId="0" borderId="113" xfId="0" applyNumberFormat="1" applyFont="1" applyFill="1" applyBorder="1" applyAlignment="1" applyProtection="1">
      <alignment horizontal="center" vertical="center"/>
      <protection/>
    </xf>
    <xf numFmtId="182" fontId="6" fillId="0" borderId="40" xfId="0" applyNumberFormat="1" applyFont="1" applyFill="1" applyBorder="1" applyAlignment="1" applyProtection="1">
      <alignment horizontal="center" vertical="center"/>
      <protection/>
    </xf>
    <xf numFmtId="182" fontId="6" fillId="0" borderId="121" xfId="0" applyNumberFormat="1" applyFont="1" applyFill="1" applyBorder="1" applyAlignment="1" applyProtection="1">
      <alignment horizontal="center" vertical="center"/>
      <protection/>
    </xf>
    <xf numFmtId="182" fontId="6" fillId="0" borderId="69" xfId="0" applyNumberFormat="1" applyFont="1" applyFill="1" applyBorder="1" applyAlignment="1" applyProtection="1">
      <alignment horizontal="center" vertical="center"/>
      <protection/>
    </xf>
    <xf numFmtId="182" fontId="6" fillId="0" borderId="41" xfId="0" applyNumberFormat="1" applyFont="1" applyFill="1" applyBorder="1" applyAlignment="1" applyProtection="1">
      <alignment horizontal="center" vertical="center"/>
      <protection/>
    </xf>
    <xf numFmtId="182" fontId="34" fillId="0" borderId="0" xfId="0" applyNumberFormat="1" applyFont="1" applyFill="1" applyBorder="1" applyAlignment="1" applyProtection="1">
      <alignment vertical="center"/>
      <protection/>
    </xf>
    <xf numFmtId="182" fontId="6" fillId="0" borderId="39" xfId="0" applyNumberFormat="1" applyFont="1" applyFill="1" applyBorder="1" applyAlignment="1" applyProtection="1">
      <alignment horizontal="center" vertical="center"/>
      <protection/>
    </xf>
    <xf numFmtId="182" fontId="6" fillId="0" borderId="121" xfId="0" applyNumberFormat="1" applyFont="1" applyFill="1" applyBorder="1" applyAlignment="1" applyProtection="1">
      <alignment horizontal="left" vertical="center"/>
      <protection/>
    </xf>
    <xf numFmtId="188" fontId="3" fillId="0" borderId="122" xfId="0" applyNumberFormat="1" applyFont="1" applyFill="1" applyBorder="1" applyAlignment="1" applyProtection="1">
      <alignment horizontal="center" vertical="center"/>
      <protection/>
    </xf>
    <xf numFmtId="188" fontId="3" fillId="0" borderId="88" xfId="0" applyNumberFormat="1" applyFont="1" applyFill="1" applyBorder="1" applyAlignment="1" applyProtection="1">
      <alignment horizontal="center" vertical="center"/>
      <protection/>
    </xf>
    <xf numFmtId="188" fontId="6" fillId="0" borderId="6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82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82" xfId="0" applyNumberFormat="1" applyFont="1" applyFill="1" applyBorder="1" applyAlignment="1" applyProtection="1">
      <alignment horizontal="center" vertical="center" wrapText="1"/>
      <protection/>
    </xf>
    <xf numFmtId="1" fontId="3" fillId="0" borderId="26" xfId="0" applyNumberFormat="1" applyFont="1" applyFill="1" applyBorder="1" applyAlignment="1">
      <alignment horizontal="left" vertical="center" wrapText="1"/>
    </xf>
    <xf numFmtId="182" fontId="3" fillId="0" borderId="25" xfId="0" applyNumberFormat="1" applyFont="1" applyFill="1" applyBorder="1" applyAlignment="1" applyProtection="1">
      <alignment horizontal="center" vertical="center" wrapText="1"/>
      <protection/>
    </xf>
    <xf numFmtId="184" fontId="6" fillId="0" borderId="100" xfId="0" applyNumberFormat="1" applyFont="1" applyFill="1" applyBorder="1" applyAlignment="1">
      <alignment horizontal="center" vertical="center"/>
    </xf>
    <xf numFmtId="182" fontId="3" fillId="0" borderId="64" xfId="0" applyNumberFormat="1" applyFont="1" applyFill="1" applyBorder="1" applyAlignment="1" applyProtection="1">
      <alignment horizontal="center" vertical="center"/>
      <protection/>
    </xf>
    <xf numFmtId="182" fontId="6" fillId="0" borderId="55" xfId="0" applyNumberFormat="1" applyFont="1" applyFill="1" applyBorder="1" applyAlignment="1" applyProtection="1">
      <alignment vertical="center"/>
      <protection/>
    </xf>
    <xf numFmtId="182" fontId="6" fillId="0" borderId="56" xfId="0" applyNumberFormat="1" applyFont="1" applyFill="1" applyBorder="1" applyAlignment="1" applyProtection="1">
      <alignment vertical="center"/>
      <protection/>
    </xf>
    <xf numFmtId="184" fontId="3" fillId="0" borderId="123" xfId="0" applyNumberFormat="1" applyFont="1" applyFill="1" applyBorder="1" applyAlignment="1" applyProtection="1">
      <alignment horizontal="center" vertical="center"/>
      <protection/>
    </xf>
    <xf numFmtId="184" fontId="3" fillId="0" borderId="85" xfId="0" applyNumberFormat="1" applyFont="1" applyFill="1" applyBorder="1" applyAlignment="1">
      <alignment horizontal="center" vertical="center"/>
    </xf>
    <xf numFmtId="184" fontId="3" fillId="0" borderId="124" xfId="0" applyNumberFormat="1" applyFont="1" applyFill="1" applyBorder="1" applyAlignment="1">
      <alignment horizontal="center" vertical="center" wrapText="1"/>
    </xf>
    <xf numFmtId="184" fontId="3" fillId="0" borderId="7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82" fontId="3" fillId="0" borderId="31" xfId="0" applyNumberFormat="1" applyFont="1" applyFill="1" applyBorder="1" applyAlignment="1" applyProtection="1">
      <alignment horizontal="left"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3" fillId="0" borderId="109" xfId="57" applyNumberFormat="1" applyFont="1" applyFill="1" applyBorder="1" applyAlignment="1">
      <alignment vertical="center" wrapText="1"/>
      <protection/>
    </xf>
    <xf numFmtId="49" fontId="3" fillId="0" borderId="19" xfId="57" applyNumberFormat="1" applyFont="1" applyFill="1" applyBorder="1" applyAlignment="1">
      <alignment vertical="center" wrapText="1"/>
      <protection/>
    </xf>
    <xf numFmtId="49" fontId="3" fillId="0" borderId="109" xfId="57" applyNumberFormat="1" applyFont="1" applyFill="1" applyBorder="1" applyAlignment="1">
      <alignment horizontal="left" vertical="center" wrapText="1"/>
      <protection/>
    </xf>
    <xf numFmtId="1" fontId="14" fillId="0" borderId="19" xfId="0" applyNumberFormat="1" applyFont="1" applyFill="1" applyBorder="1" applyAlignment="1">
      <alignment horizontal="left" vertical="center" wrapText="1"/>
    </xf>
    <xf numFmtId="1" fontId="14" fillId="0" borderId="26" xfId="0" applyNumberFormat="1" applyFont="1" applyFill="1" applyBorder="1" applyAlignment="1">
      <alignment horizontal="left" vertical="center" wrapText="1"/>
    </xf>
    <xf numFmtId="183" fontId="14" fillId="0" borderId="17" xfId="0" applyNumberFormat="1" applyFont="1" applyFill="1" applyBorder="1" applyAlignment="1" applyProtection="1">
      <alignment horizontal="center" vertical="center"/>
      <protection/>
    </xf>
    <xf numFmtId="183" fontId="14" fillId="0" borderId="18" xfId="0" applyNumberFormat="1" applyFont="1" applyFill="1" applyBorder="1" applyAlignment="1" applyProtection="1">
      <alignment horizontal="center" vertical="center"/>
      <protection/>
    </xf>
    <xf numFmtId="183" fontId="14" fillId="0" borderId="19" xfId="0" applyNumberFormat="1" applyFont="1" applyFill="1" applyBorder="1" applyAlignment="1" applyProtection="1">
      <alignment horizontal="center" vertical="center"/>
      <protection/>
    </xf>
    <xf numFmtId="183" fontId="14" fillId="0" borderId="27" xfId="0" applyNumberFormat="1" applyFont="1" applyFill="1" applyBorder="1" applyAlignment="1" applyProtection="1">
      <alignment horizontal="center" vertical="center"/>
      <protection/>
    </xf>
    <xf numFmtId="183" fontId="14" fillId="0" borderId="82" xfId="0" applyNumberFormat="1" applyFont="1" applyFill="1" applyBorder="1" applyAlignment="1" applyProtection="1">
      <alignment horizontal="center" vertical="center"/>
      <protection/>
    </xf>
    <xf numFmtId="49" fontId="3" fillId="0" borderId="52" xfId="0" applyNumberFormat="1" applyFont="1" applyFill="1" applyBorder="1" applyAlignment="1" applyProtection="1">
      <alignment horizontal="center" vertical="center"/>
      <protection/>
    </xf>
    <xf numFmtId="49" fontId="3" fillId="0" borderId="26" xfId="57" applyNumberFormat="1" applyFont="1" applyFill="1" applyBorder="1" applyAlignment="1">
      <alignment horizontal="left" vertical="center" wrapText="1"/>
      <protection/>
    </xf>
    <xf numFmtId="1" fontId="3" fillId="0" borderId="5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19" xfId="57" applyNumberFormat="1" applyFont="1" applyFill="1" applyBorder="1" applyAlignment="1">
      <alignment horizontal="left" vertical="center" wrapText="1"/>
      <protection/>
    </xf>
    <xf numFmtId="1" fontId="3" fillId="0" borderId="17" xfId="57" applyNumberFormat="1" applyFont="1" applyFill="1" applyBorder="1" applyAlignment="1">
      <alignment horizontal="center" vertical="center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82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6" xfId="0" applyFont="1" applyFill="1" applyBorder="1" applyAlignment="1">
      <alignment horizontal="center" vertical="center" wrapText="1"/>
    </xf>
    <xf numFmtId="0" fontId="3" fillId="0" borderId="18" xfId="57" applyFont="1" applyFill="1" applyBorder="1" applyAlignment="1">
      <alignment horizontal="center" vertical="center" wrapText="1"/>
      <protection/>
    </xf>
    <xf numFmtId="182" fontId="3" fillId="0" borderId="19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 applyProtection="1">
      <alignment horizontal="center" vertical="center"/>
      <protection/>
    </xf>
    <xf numFmtId="49" fontId="3" fillId="0" borderId="57" xfId="57" applyNumberFormat="1" applyFont="1" applyFill="1" applyBorder="1" applyAlignment="1">
      <alignment horizontal="left" vertical="center" wrapText="1"/>
      <protection/>
    </xf>
    <xf numFmtId="1" fontId="3" fillId="0" borderId="60" xfId="57" applyNumberFormat="1" applyFont="1" applyFill="1" applyBorder="1" applyAlignment="1">
      <alignment horizontal="center" vertical="center"/>
      <protection/>
    </xf>
    <xf numFmtId="1" fontId="3" fillId="0" borderId="59" xfId="57" applyNumberFormat="1" applyFont="1" applyFill="1" applyBorder="1" applyAlignment="1">
      <alignment horizontal="center" vertical="center"/>
      <protection/>
    </xf>
    <xf numFmtId="49" fontId="6" fillId="0" borderId="58" xfId="0" applyNumberFormat="1" applyFont="1" applyFill="1" applyBorder="1" applyAlignment="1">
      <alignment horizontal="center" vertical="center" wrapText="1"/>
    </xf>
    <xf numFmtId="182" fontId="6" fillId="0" borderId="57" xfId="0" applyNumberFormat="1" applyFont="1" applyFill="1" applyBorder="1" applyAlignment="1" applyProtection="1">
      <alignment horizontal="center" vertical="center" wrapText="1"/>
      <protection/>
    </xf>
    <xf numFmtId="184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125" xfId="0" applyFont="1" applyFill="1" applyBorder="1" applyAlignment="1">
      <alignment horizontal="center" vertical="center" wrapText="1"/>
    </xf>
    <xf numFmtId="0" fontId="3" fillId="0" borderId="96" xfId="57" applyFont="1" applyFill="1" applyBorder="1" applyAlignment="1">
      <alignment horizontal="center" vertical="center" wrapText="1"/>
      <protection/>
    </xf>
    <xf numFmtId="0" fontId="3" fillId="0" borderId="58" xfId="0" applyFont="1" applyFill="1" applyBorder="1" applyAlignment="1">
      <alignment horizontal="center" vertical="center" wrapText="1"/>
    </xf>
    <xf numFmtId="182" fontId="3" fillId="0" borderId="57" xfId="0" applyNumberFormat="1" applyFont="1" applyFill="1" applyBorder="1" applyAlignment="1">
      <alignment horizontal="center" vertical="center" wrapText="1"/>
    </xf>
    <xf numFmtId="0" fontId="3" fillId="0" borderId="60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94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84" fontId="3" fillId="0" borderId="122" xfId="0" applyNumberFormat="1" applyFont="1" applyFill="1" applyBorder="1" applyAlignment="1" applyProtection="1">
      <alignment horizontal="center" vertical="center"/>
      <protection/>
    </xf>
    <xf numFmtId="0" fontId="2" fillId="0" borderId="126" xfId="0" applyNumberFormat="1" applyFont="1" applyFill="1" applyBorder="1" applyAlignment="1">
      <alignment horizontal="center" vertical="center" wrapText="1"/>
    </xf>
    <xf numFmtId="0" fontId="2" fillId="0" borderId="94" xfId="0" applyNumberFormat="1" applyFont="1" applyFill="1" applyBorder="1" applyAlignment="1">
      <alignment horizontal="center" vertical="center" wrapText="1"/>
    </xf>
    <xf numFmtId="0" fontId="2" fillId="0" borderId="12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184" fontId="3" fillId="0" borderId="69" xfId="0" applyNumberFormat="1" applyFont="1" applyFill="1" applyBorder="1" applyAlignment="1" applyProtection="1">
      <alignment horizontal="center" vertical="center"/>
      <protection/>
    </xf>
    <xf numFmtId="0" fontId="3" fillId="0" borderId="86" xfId="0" applyNumberFormat="1" applyFont="1" applyFill="1" applyBorder="1" applyAlignment="1">
      <alignment horizontal="center" vertical="center" wrapText="1"/>
    </xf>
    <xf numFmtId="184" fontId="6" fillId="0" borderId="64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horizontal="center" vertical="center"/>
    </xf>
    <xf numFmtId="182" fontId="3" fillId="0" borderId="18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76" fillId="0" borderId="0" xfId="0" applyNumberFormat="1" applyFont="1" applyAlignment="1">
      <alignment vertical="center"/>
    </xf>
    <xf numFmtId="188" fontId="3" fillId="0" borderId="18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182" fontId="5" fillId="0" borderId="18" xfId="0" applyNumberFormat="1" applyFont="1" applyBorder="1" applyAlignment="1">
      <alignment vertical="center"/>
    </xf>
    <xf numFmtId="182" fontId="3" fillId="0" borderId="0" xfId="0" applyNumberFormat="1" applyFont="1" applyAlignment="1">
      <alignment horizontal="center" vertical="center"/>
    </xf>
    <xf numFmtId="188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88" fontId="6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>
      <alignment horizontal="center" vertical="center" wrapText="1"/>
    </xf>
    <xf numFmtId="1" fontId="14" fillId="0" borderId="57" xfId="0" applyNumberFormat="1" applyFont="1" applyFill="1" applyBorder="1" applyAlignment="1">
      <alignment horizontal="left" vertical="center" wrapText="1"/>
    </xf>
    <xf numFmtId="0" fontId="4" fillId="0" borderId="0" xfId="53" applyFont="1" applyFill="1" applyBorder="1" applyAlignment="1">
      <alignment horizontal="left"/>
      <protection/>
    </xf>
    <xf numFmtId="1" fontId="3" fillId="0" borderId="119" xfId="0" applyNumberFormat="1" applyFont="1" applyFill="1" applyBorder="1" applyAlignment="1">
      <alignment horizontal="center" vertical="center"/>
    </xf>
    <xf numFmtId="0" fontId="3" fillId="0" borderId="119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88" fontId="3" fillId="0" borderId="57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>
      <alignment horizontal="left" vertical="center" wrapText="1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184" fontId="3" fillId="0" borderId="2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/>
    </xf>
    <xf numFmtId="184" fontId="3" fillId="0" borderId="76" xfId="0" applyNumberFormat="1" applyFont="1" applyFill="1" applyBorder="1" applyAlignment="1">
      <alignment horizontal="center" vertical="center" wrapText="1"/>
    </xf>
    <xf numFmtId="49" fontId="3" fillId="0" borderId="1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182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3" fillId="0" borderId="75" xfId="0" applyNumberFormat="1" applyFont="1" applyFill="1" applyBorder="1" applyAlignment="1">
      <alignment horizontal="center" vertical="center" wrapText="1"/>
    </xf>
    <xf numFmtId="0" fontId="3" fillId="0" borderId="7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54" applyFont="1" applyBorder="1" applyAlignment="1">
      <alignment horizontal="center"/>
      <protection/>
    </xf>
    <xf numFmtId="0" fontId="19" fillId="0" borderId="0" xfId="0" applyFont="1" applyBorder="1" applyAlignment="1">
      <alignment horizontal="left" wrapText="1"/>
    </xf>
    <xf numFmtId="0" fontId="31" fillId="0" borderId="0" xfId="54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0" fontId="2" fillId="0" borderId="60" xfId="0" applyFont="1" applyBorder="1" applyAlignment="1">
      <alignment horizontal="center" vertical="center" textRotation="90"/>
    </xf>
    <xf numFmtId="0" fontId="2" fillId="0" borderId="127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127" xfId="0" applyFont="1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53" applyFont="1" applyFill="1" applyBorder="1" applyAlignment="1">
      <alignment horizontal="left" vertical="center" wrapText="1"/>
      <protection/>
    </xf>
    <xf numFmtId="0" fontId="18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19" fillId="0" borderId="0" xfId="53" applyFont="1" applyFill="1" applyBorder="1" applyAlignment="1">
      <alignment horizontal="left" wrapText="1"/>
      <protection/>
    </xf>
    <xf numFmtId="0" fontId="18" fillId="0" borderId="0" xfId="53" applyFont="1" applyFill="1" applyAlignment="1">
      <alignment horizontal="left" wrapText="1"/>
      <protection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9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7" fillId="0" borderId="87" xfId="55" applyFont="1" applyBorder="1" applyAlignment="1">
      <alignment horizontal="center" vertical="center" wrapText="1"/>
      <protection/>
    </xf>
    <xf numFmtId="0" fontId="16" fillId="0" borderId="116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32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16" fillId="0" borderId="116" xfId="0" applyFont="1" applyBorder="1" applyAlignment="1">
      <alignment wrapText="1"/>
    </xf>
    <xf numFmtId="0" fontId="16" fillId="0" borderId="86" xfId="0" applyFont="1" applyBorder="1" applyAlignment="1">
      <alignment wrapText="1"/>
    </xf>
    <xf numFmtId="0" fontId="16" fillId="0" borderId="13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2" xfId="0" applyFont="1" applyBorder="1" applyAlignment="1">
      <alignment wrapText="1"/>
    </xf>
    <xf numFmtId="0" fontId="16" fillId="0" borderId="84" xfId="0" applyFont="1" applyBorder="1" applyAlignment="1">
      <alignment wrapText="1"/>
    </xf>
    <xf numFmtId="0" fontId="16" fillId="0" borderId="75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2" fillId="0" borderId="6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14" xfId="0" applyFont="1" applyBorder="1" applyAlignment="1">
      <alignment horizontal="center" wrapText="1"/>
    </xf>
    <xf numFmtId="0" fontId="16" fillId="0" borderId="135" xfId="0" applyFont="1" applyBorder="1" applyAlignment="1">
      <alignment horizontal="center" wrapText="1"/>
    </xf>
    <xf numFmtId="0" fontId="2" fillId="0" borderId="136" xfId="0" applyFont="1" applyFill="1" applyBorder="1" applyAlignment="1">
      <alignment horizontal="center" vertical="center" wrapText="1"/>
    </xf>
    <xf numFmtId="0" fontId="16" fillId="0" borderId="137" xfId="0" applyFont="1" applyFill="1" applyBorder="1" applyAlignment="1">
      <alignment horizontal="center" vertical="center" wrapText="1"/>
    </xf>
    <xf numFmtId="0" fontId="16" fillId="0" borderId="138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16" fillId="0" borderId="135" xfId="0" applyFont="1" applyFill="1" applyBorder="1" applyAlignment="1">
      <alignment horizontal="center" vertical="center" wrapText="1"/>
    </xf>
    <xf numFmtId="0" fontId="7" fillId="0" borderId="18" xfId="55" applyFont="1" applyBorder="1" applyAlignment="1">
      <alignment horizontal="center" vertical="center" wrapText="1"/>
      <protection/>
    </xf>
    <xf numFmtId="0" fontId="16" fillId="0" borderId="18" xfId="0" applyFont="1" applyBorder="1" applyAlignment="1">
      <alignment wrapText="1"/>
    </xf>
    <xf numFmtId="0" fontId="7" fillId="0" borderId="82" xfId="55" applyFont="1" applyFill="1" applyBorder="1" applyAlignment="1">
      <alignment horizontal="center" vertical="center" wrapText="1"/>
      <protection/>
    </xf>
    <xf numFmtId="0" fontId="2" fillId="0" borderId="7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6" fillId="0" borderId="87" xfId="55" applyFont="1" applyBorder="1" applyAlignment="1">
      <alignment horizontal="center" vertical="center" wrapText="1"/>
      <protection/>
    </xf>
    <xf numFmtId="0" fontId="7" fillId="0" borderId="87" xfId="0" applyFont="1" applyBorder="1" applyAlignment="1">
      <alignment horizontal="center" vertical="center" wrapText="1"/>
    </xf>
    <xf numFmtId="0" fontId="7" fillId="0" borderId="116" xfId="55" applyFont="1" applyBorder="1" applyAlignment="1">
      <alignment horizontal="center" vertical="center" wrapText="1"/>
      <protection/>
    </xf>
    <xf numFmtId="0" fontId="7" fillId="0" borderId="86" xfId="55" applyFont="1" applyBorder="1" applyAlignment="1">
      <alignment horizontal="center" vertical="center" wrapText="1"/>
      <protection/>
    </xf>
    <xf numFmtId="0" fontId="7" fillId="0" borderId="131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2" xfId="55" applyFont="1" applyBorder="1" applyAlignment="1">
      <alignment horizontal="center" vertical="center" wrapText="1"/>
      <protection/>
    </xf>
    <xf numFmtId="0" fontId="7" fillId="0" borderId="84" xfId="55" applyFont="1" applyBorder="1" applyAlignment="1">
      <alignment horizontal="center" vertical="center" wrapText="1"/>
      <protection/>
    </xf>
    <xf numFmtId="0" fontId="7" fillId="0" borderId="75" xfId="55" applyFont="1" applyBorder="1" applyAlignment="1">
      <alignment horizontal="center" vertical="center" wrapText="1"/>
      <protection/>
    </xf>
    <xf numFmtId="0" fontId="7" fillId="0" borderId="25" xfId="55" applyFont="1" applyBorder="1" applyAlignment="1">
      <alignment horizontal="center" vertical="center" wrapText="1"/>
      <protection/>
    </xf>
    <xf numFmtId="1" fontId="2" fillId="0" borderId="139" xfId="0" applyNumberFormat="1" applyFont="1" applyBorder="1" applyAlignment="1">
      <alignment horizontal="center" vertical="center" wrapText="1"/>
    </xf>
    <xf numFmtId="1" fontId="16" fillId="0" borderId="76" xfId="0" applyNumberFormat="1" applyFont="1" applyBorder="1" applyAlignment="1">
      <alignment horizontal="center" vertical="center" wrapText="1"/>
    </xf>
    <xf numFmtId="1" fontId="16" fillId="0" borderId="135" xfId="0" applyNumberFormat="1" applyFont="1" applyBorder="1" applyAlignment="1">
      <alignment horizontal="center" vertical="center" wrapText="1"/>
    </xf>
    <xf numFmtId="0" fontId="2" fillId="0" borderId="82" xfId="55" applyFont="1" applyBorder="1" applyAlignment="1">
      <alignment horizontal="center" vertical="center" wrapText="1"/>
      <protection/>
    </xf>
    <xf numFmtId="0" fontId="2" fillId="0" borderId="7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2" xfId="55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49" fontId="2" fillId="0" borderId="87" xfId="55" applyNumberFormat="1" applyFont="1" applyBorder="1" applyAlignment="1">
      <alignment horizontal="left" vertical="center" wrapText="1"/>
      <protection/>
    </xf>
    <xf numFmtId="0" fontId="16" fillId="0" borderId="116" xfId="0" applyFont="1" applyBorder="1" applyAlignment="1">
      <alignment vertical="center" wrapText="1"/>
    </xf>
    <xf numFmtId="0" fontId="16" fillId="0" borderId="86" xfId="0" applyFont="1" applyBorder="1" applyAlignment="1">
      <alignment vertical="center" wrapText="1"/>
    </xf>
    <xf numFmtId="0" fontId="16" fillId="0" borderId="84" xfId="0" applyFont="1" applyBorder="1" applyAlignment="1">
      <alignment vertical="center" wrapText="1"/>
    </xf>
    <xf numFmtId="0" fontId="16" fillId="0" borderId="75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87" xfId="0" applyFont="1" applyBorder="1" applyAlignment="1">
      <alignment horizontal="center" vertical="center" wrapText="1"/>
    </xf>
    <xf numFmtId="0" fontId="77" fillId="0" borderId="116" xfId="0" applyFont="1" applyBorder="1" applyAlignment="1">
      <alignment horizontal="center" vertical="center" wrapText="1"/>
    </xf>
    <xf numFmtId="0" fontId="77" fillId="0" borderId="86" xfId="0" applyFont="1" applyBorder="1" applyAlignment="1">
      <alignment horizontal="center" vertical="center" wrapText="1"/>
    </xf>
    <xf numFmtId="0" fontId="77" fillId="0" borderId="84" xfId="0" applyFont="1" applyBorder="1" applyAlignment="1">
      <alignment horizontal="center" vertical="center" wrapText="1"/>
    </xf>
    <xf numFmtId="0" fontId="77" fillId="0" borderId="75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2" fillId="0" borderId="139" xfId="0" applyNumberFormat="1" applyFont="1" applyFill="1" applyBorder="1" applyAlignment="1">
      <alignment horizontal="center" vertical="center" wrapText="1"/>
    </xf>
    <xf numFmtId="0" fontId="77" fillId="0" borderId="76" xfId="0" applyFont="1" applyFill="1" applyBorder="1" applyAlignment="1">
      <alignment horizontal="center" vertical="center" wrapText="1"/>
    </xf>
    <xf numFmtId="0" fontId="77" fillId="0" borderId="135" xfId="0" applyFont="1" applyFill="1" applyBorder="1" applyAlignment="1">
      <alignment horizontal="center" vertical="center" wrapText="1"/>
    </xf>
    <xf numFmtId="0" fontId="77" fillId="0" borderId="137" xfId="0" applyFont="1" applyFill="1" applyBorder="1" applyAlignment="1">
      <alignment horizontal="center" vertical="center" wrapText="1"/>
    </xf>
    <xf numFmtId="0" fontId="77" fillId="0" borderId="140" xfId="0" applyFont="1" applyFill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 wrapText="1"/>
    </xf>
    <xf numFmtId="0" fontId="77" fillId="0" borderId="76" xfId="0" applyFont="1" applyBorder="1" applyAlignment="1">
      <alignment horizontal="center" vertical="center" wrapText="1"/>
    </xf>
    <xf numFmtId="0" fontId="77" fillId="0" borderId="135" xfId="0" applyFont="1" applyBorder="1" applyAlignment="1">
      <alignment horizontal="center" vertical="center" wrapText="1"/>
    </xf>
    <xf numFmtId="49" fontId="2" fillId="0" borderId="82" xfId="55" applyNumberFormat="1" applyFont="1" applyBorder="1" applyAlignment="1">
      <alignment horizontal="left" vertical="center" wrapText="1"/>
      <protection/>
    </xf>
    <xf numFmtId="0" fontId="16" fillId="0" borderId="74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7" fillId="0" borderId="87" xfId="55" applyNumberFormat="1" applyFont="1" applyBorder="1" applyAlignment="1">
      <alignment horizontal="center" vertical="center" wrapText="1"/>
      <protection/>
    </xf>
    <xf numFmtId="49" fontId="7" fillId="0" borderId="116" xfId="55" applyNumberFormat="1" applyFont="1" applyBorder="1" applyAlignment="1">
      <alignment horizontal="center" vertical="center" wrapText="1"/>
      <protection/>
    </xf>
    <xf numFmtId="49" fontId="7" fillId="0" borderId="86" xfId="55" applyNumberFormat="1" applyFont="1" applyBorder="1" applyAlignment="1">
      <alignment horizontal="center" vertical="center" wrapText="1"/>
      <protection/>
    </xf>
    <xf numFmtId="49" fontId="7" fillId="0" borderId="131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2" xfId="55" applyNumberFormat="1" applyFont="1" applyBorder="1" applyAlignment="1">
      <alignment horizontal="center" vertical="center" wrapText="1"/>
      <protection/>
    </xf>
    <xf numFmtId="49" fontId="7" fillId="0" borderId="84" xfId="55" applyNumberFormat="1" applyFont="1" applyBorder="1" applyAlignment="1">
      <alignment horizontal="center" vertical="center" wrapText="1"/>
      <protection/>
    </xf>
    <xf numFmtId="49" fontId="7" fillId="0" borderId="75" xfId="55" applyNumberFormat="1" applyFont="1" applyBorder="1" applyAlignment="1">
      <alignment horizontal="center" vertical="center" wrapText="1"/>
      <protection/>
    </xf>
    <xf numFmtId="49" fontId="7" fillId="0" borderId="25" xfId="55" applyNumberFormat="1" applyFont="1" applyBorder="1" applyAlignment="1">
      <alignment horizontal="center" vertical="center" wrapText="1"/>
      <protection/>
    </xf>
    <xf numFmtId="0" fontId="7" fillId="0" borderId="116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16" fillId="0" borderId="135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16" fillId="0" borderId="137" xfId="0" applyFont="1" applyBorder="1" applyAlignment="1">
      <alignment horizontal="center" vertical="center" wrapText="1"/>
    </xf>
    <xf numFmtId="0" fontId="16" fillId="0" borderId="138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3" fillId="0" borderId="60" xfId="0" applyFont="1" applyFill="1" applyBorder="1" applyAlignment="1" applyProtection="1">
      <alignment horizontal="right" vertical="center"/>
      <protection/>
    </xf>
    <xf numFmtId="0" fontId="3" fillId="0" borderId="58" xfId="0" applyFont="1" applyFill="1" applyBorder="1" applyAlignment="1" applyProtection="1">
      <alignment horizontal="right" vertical="center"/>
      <protection/>
    </xf>
    <xf numFmtId="0" fontId="3" fillId="0" borderId="61" xfId="0" applyFont="1" applyFill="1" applyBorder="1" applyAlignment="1" applyProtection="1">
      <alignment horizontal="right" vertical="center"/>
      <protection/>
    </xf>
    <xf numFmtId="49" fontId="3" fillId="0" borderId="106" xfId="0" applyNumberFormat="1" applyFont="1" applyFill="1" applyBorder="1" applyAlignment="1">
      <alignment horizontal="left" vertical="center" wrapText="1"/>
    </xf>
    <xf numFmtId="49" fontId="3" fillId="0" borderId="109" xfId="0" applyNumberFormat="1" applyFont="1" applyFill="1" applyBorder="1" applyAlignment="1">
      <alignment horizontal="left" vertical="center" wrapText="1"/>
    </xf>
    <xf numFmtId="0" fontId="3" fillId="0" borderId="100" xfId="0" applyFont="1" applyFill="1" applyBorder="1" applyAlignment="1">
      <alignment horizontal="right" vertical="center"/>
    </xf>
    <xf numFmtId="0" fontId="3" fillId="0" borderId="102" xfId="0" applyFont="1" applyFill="1" applyBorder="1" applyAlignment="1">
      <alignment horizontal="right" vertical="center"/>
    </xf>
    <xf numFmtId="0" fontId="3" fillId="0" borderId="141" xfId="0" applyFont="1" applyFill="1" applyBorder="1" applyAlignment="1">
      <alignment horizontal="right" vertical="center"/>
    </xf>
    <xf numFmtId="184" fontId="5" fillId="0" borderId="117" xfId="0" applyNumberFormat="1" applyFont="1" applyFill="1" applyBorder="1" applyAlignment="1" applyProtection="1">
      <alignment horizontal="center" vertical="center"/>
      <protection/>
    </xf>
    <xf numFmtId="184" fontId="5" fillId="0" borderId="98" xfId="0" applyNumberFormat="1" applyFont="1" applyFill="1" applyBorder="1" applyAlignment="1" applyProtection="1">
      <alignment horizontal="center" vertical="center"/>
      <protection/>
    </xf>
    <xf numFmtId="184" fontId="5" fillId="0" borderId="142" xfId="0" applyNumberFormat="1" applyFont="1" applyFill="1" applyBorder="1" applyAlignment="1" applyProtection="1">
      <alignment horizontal="center" vertical="center"/>
      <protection/>
    </xf>
    <xf numFmtId="182" fontId="3" fillId="0" borderId="94" xfId="0" applyNumberFormat="1" applyFont="1" applyFill="1" applyBorder="1" applyAlignment="1" applyProtection="1">
      <alignment horizontal="left" vertical="center"/>
      <protection/>
    </xf>
    <xf numFmtId="182" fontId="3" fillId="0" borderId="130" xfId="0" applyNumberFormat="1" applyFont="1" applyFill="1" applyBorder="1" applyAlignment="1" applyProtection="1">
      <alignment horizontal="left" vertical="center"/>
      <protection/>
    </xf>
    <xf numFmtId="182" fontId="3" fillId="0" borderId="61" xfId="0" applyNumberFormat="1" applyFont="1" applyFill="1" applyBorder="1" applyAlignment="1" applyProtection="1">
      <alignment horizontal="left" vertical="center"/>
      <protection/>
    </xf>
    <xf numFmtId="182" fontId="3" fillId="0" borderId="134" xfId="0" applyNumberFormat="1" applyFont="1" applyFill="1" applyBorder="1" applyAlignment="1" applyProtection="1">
      <alignment horizontal="left" vertical="center"/>
      <protection/>
    </xf>
    <xf numFmtId="182" fontId="3" fillId="0" borderId="100" xfId="0" applyNumberFormat="1" applyFont="1" applyFill="1" applyBorder="1" applyAlignment="1" applyProtection="1">
      <alignment horizontal="center" vertical="center"/>
      <protection/>
    </xf>
    <xf numFmtId="182" fontId="3" fillId="0" borderId="102" xfId="0" applyNumberFormat="1" applyFont="1" applyFill="1" applyBorder="1" applyAlignment="1" applyProtection="1">
      <alignment horizontal="center" vertical="center"/>
      <protection/>
    </xf>
    <xf numFmtId="182" fontId="3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00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143" xfId="0" applyFont="1" applyFill="1" applyBorder="1" applyAlignment="1">
      <alignment horizontal="center" vertical="center" wrapText="1"/>
    </xf>
    <xf numFmtId="0" fontId="6" fillId="0" borderId="60" xfId="0" applyNumberFormat="1" applyFont="1" applyFill="1" applyBorder="1" applyAlignment="1" applyProtection="1">
      <alignment horizontal="right" vertical="center"/>
      <protection/>
    </xf>
    <xf numFmtId="0" fontId="6" fillId="0" borderId="58" xfId="0" applyNumberFormat="1" applyFont="1" applyFill="1" applyBorder="1" applyAlignment="1" applyProtection="1">
      <alignment horizontal="right" vertical="center"/>
      <protection/>
    </xf>
    <xf numFmtId="0" fontId="6" fillId="0" borderId="57" xfId="0" applyNumberFormat="1" applyFont="1" applyFill="1" applyBorder="1" applyAlignment="1" applyProtection="1">
      <alignment horizontal="right" vertical="center"/>
      <protection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121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4" xfId="0" applyNumberFormat="1" applyFont="1" applyFill="1" applyBorder="1" applyAlignment="1" applyProtection="1">
      <alignment horizontal="center" vertical="center" textRotation="90"/>
      <protection/>
    </xf>
    <xf numFmtId="0" fontId="3" fillId="0" borderId="43" xfId="0" applyNumberFormat="1" applyFont="1" applyFill="1" applyBorder="1" applyAlignment="1" applyProtection="1">
      <alignment horizontal="center" vertical="center" textRotation="90"/>
      <protection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182" fontId="3" fillId="0" borderId="78" xfId="0" applyNumberFormat="1" applyFont="1" applyFill="1" applyBorder="1" applyAlignment="1" applyProtection="1">
      <alignment horizontal="center" vertical="center"/>
      <protection/>
    </xf>
    <xf numFmtId="182" fontId="3" fillId="0" borderId="21" xfId="0" applyNumberFormat="1" applyFont="1" applyFill="1" applyBorder="1" applyAlignment="1" applyProtection="1">
      <alignment horizontal="center" vertical="center"/>
      <protection/>
    </xf>
    <xf numFmtId="182" fontId="3" fillId="0" borderId="79" xfId="0" applyNumberFormat="1" applyFont="1" applyFill="1" applyBorder="1" applyAlignment="1" applyProtection="1">
      <alignment horizontal="center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/>
      <protection/>
    </xf>
    <xf numFmtId="182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111" xfId="0" applyNumberFormat="1" applyFont="1" applyFill="1" applyBorder="1" applyAlignment="1" applyProtection="1">
      <alignment horizontal="center" vertical="top" wrapText="1"/>
      <protection/>
    </xf>
    <xf numFmtId="182" fontId="3" fillId="0" borderId="72" xfId="0" applyNumberFormat="1" applyFont="1" applyFill="1" applyBorder="1" applyAlignment="1" applyProtection="1">
      <alignment horizontal="center" vertical="top" wrapText="1"/>
      <protection/>
    </xf>
    <xf numFmtId="182" fontId="3" fillId="0" borderId="145" xfId="0" applyNumberFormat="1" applyFont="1" applyFill="1" applyBorder="1" applyAlignment="1" applyProtection="1">
      <alignment horizontal="center" vertical="top" wrapText="1"/>
      <protection/>
    </xf>
    <xf numFmtId="182" fontId="3" fillId="0" borderId="146" xfId="0" applyNumberFormat="1" applyFont="1" applyFill="1" applyBorder="1" applyAlignment="1" applyProtection="1">
      <alignment horizontal="center" vertical="top" wrapText="1"/>
      <protection/>
    </xf>
    <xf numFmtId="182" fontId="3" fillId="0" borderId="75" xfId="0" applyNumberFormat="1" applyFont="1" applyFill="1" applyBorder="1" applyAlignment="1" applyProtection="1">
      <alignment horizontal="center" vertical="top" wrapText="1"/>
      <protection/>
    </xf>
    <xf numFmtId="182" fontId="3" fillId="0" borderId="147" xfId="0" applyNumberFormat="1" applyFont="1" applyFill="1" applyBorder="1" applyAlignment="1" applyProtection="1">
      <alignment horizontal="center" vertical="top" wrapText="1"/>
      <protection/>
    </xf>
    <xf numFmtId="0" fontId="6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41" xfId="0" applyNumberFormat="1" applyFont="1" applyFill="1" applyBorder="1" applyAlignment="1" applyProtection="1">
      <alignment horizontal="center" vertical="center"/>
      <protection/>
    </xf>
    <xf numFmtId="182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1" xfId="0" applyFont="1" applyFill="1" applyBorder="1" applyAlignment="1">
      <alignment horizontal="center" vertical="center" wrapText="1"/>
    </xf>
    <xf numFmtId="182" fontId="6" fillId="0" borderId="100" xfId="0" applyNumberFormat="1" applyFont="1" applyFill="1" applyBorder="1" applyAlignment="1" applyProtection="1">
      <alignment horizontal="center" vertical="center"/>
      <protection/>
    </xf>
    <xf numFmtId="182" fontId="6" fillId="0" borderId="102" xfId="0" applyNumberFormat="1" applyFont="1" applyFill="1" applyBorder="1" applyAlignment="1" applyProtection="1">
      <alignment horizontal="center" vertical="center"/>
      <protection/>
    </xf>
    <xf numFmtId="182" fontId="6" fillId="0" borderId="72" xfId="0" applyNumberFormat="1" applyFont="1" applyFill="1" applyBorder="1" applyAlignment="1" applyProtection="1">
      <alignment horizontal="center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28" xfId="0" applyNumberFormat="1" applyFont="1" applyFill="1" applyBorder="1" applyAlignment="1" applyProtection="1">
      <alignment horizontal="center" vertical="center"/>
      <protection/>
    </xf>
    <xf numFmtId="182" fontId="3" fillId="0" borderId="29" xfId="0" applyNumberFormat="1" applyFont="1" applyFill="1" applyBorder="1" applyAlignment="1" applyProtection="1">
      <alignment horizontal="center" vertical="center"/>
      <protection/>
    </xf>
    <xf numFmtId="182" fontId="3" fillId="0" borderId="115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10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23" xfId="0" applyNumberFormat="1" applyFont="1" applyFill="1" applyBorder="1" applyAlignment="1" applyProtection="1">
      <alignment horizontal="center" vertical="center" wrapText="1"/>
      <protection/>
    </xf>
    <xf numFmtId="182" fontId="3" fillId="0" borderId="89" xfId="0" applyNumberFormat="1" applyFont="1" applyFill="1" applyBorder="1" applyAlignment="1" applyProtection="1">
      <alignment horizontal="center" vertical="center" wrapText="1"/>
      <protection/>
    </xf>
    <xf numFmtId="182" fontId="3" fillId="0" borderId="24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/>
      <protection/>
    </xf>
    <xf numFmtId="182" fontId="3" fillId="0" borderId="77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66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4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0" xfId="0" applyFont="1" applyFill="1" applyBorder="1" applyAlignment="1" applyProtection="1">
      <alignment horizontal="right" vertical="center"/>
      <protection/>
    </xf>
    <xf numFmtId="0" fontId="3" fillId="0" borderId="77" xfId="0" applyFont="1" applyFill="1" applyBorder="1" applyAlignment="1" applyProtection="1">
      <alignment horizontal="right" vertical="center"/>
      <protection/>
    </xf>
    <xf numFmtId="49" fontId="6" fillId="0" borderId="100" xfId="0" applyNumberFormat="1" applyFont="1" applyFill="1" applyBorder="1" applyAlignment="1" applyProtection="1">
      <alignment horizontal="center" vertical="center"/>
      <protection/>
    </xf>
    <xf numFmtId="49" fontId="6" fillId="0" borderId="141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82" fontId="3" fillId="0" borderId="127" xfId="0" applyNumberFormat="1" applyFont="1" applyFill="1" applyBorder="1" applyAlignment="1" applyProtection="1">
      <alignment horizontal="left" vertical="center"/>
      <protection/>
    </xf>
    <xf numFmtId="182" fontId="3" fillId="0" borderId="106" xfId="0" applyNumberFormat="1" applyFont="1" applyFill="1" applyBorder="1" applyAlignment="1" applyProtection="1">
      <alignment horizontal="left" vertical="center"/>
      <protection/>
    </xf>
    <xf numFmtId="182" fontId="3" fillId="0" borderId="109" xfId="0" applyNumberFormat="1" applyFont="1" applyFill="1" applyBorder="1" applyAlignment="1" applyProtection="1">
      <alignment horizontal="left" vertical="center"/>
      <protection/>
    </xf>
    <xf numFmtId="182" fontId="3" fillId="0" borderId="125" xfId="0" applyNumberFormat="1" applyFont="1" applyFill="1" applyBorder="1" applyAlignment="1" applyProtection="1">
      <alignment horizontal="left" vertical="center"/>
      <protection/>
    </xf>
    <xf numFmtId="0" fontId="3" fillId="0" borderId="151" xfId="0" applyFont="1" applyFill="1" applyBorder="1" applyAlignment="1" applyProtection="1">
      <alignment horizontal="right" vertical="center"/>
      <protection/>
    </xf>
    <xf numFmtId="0" fontId="3" fillId="0" borderId="152" xfId="0" applyFont="1" applyFill="1" applyBorder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58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53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5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121" xfId="0" applyNumberFormat="1" applyFont="1" applyFill="1" applyBorder="1" applyAlignment="1" applyProtection="1">
      <alignment horizontal="center" vertical="center"/>
      <protection/>
    </xf>
    <xf numFmtId="49" fontId="3" fillId="0" borderId="10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98" xfId="0" applyNumberFormat="1" applyFont="1" applyFill="1" applyBorder="1" applyAlignment="1">
      <alignment horizontal="center" vertical="center" wrapText="1"/>
    </xf>
    <xf numFmtId="49" fontId="3" fillId="0" borderId="142" xfId="0" applyNumberFormat="1" applyFont="1" applyFill="1" applyBorder="1" applyAlignment="1">
      <alignment horizontal="center" vertical="center" wrapText="1"/>
    </xf>
    <xf numFmtId="182" fontId="3" fillId="0" borderId="94" xfId="0" applyNumberFormat="1" applyFont="1" applyFill="1" applyBorder="1" applyAlignment="1" applyProtection="1">
      <alignment horizontal="center" vertical="center" wrapText="1"/>
      <protection/>
    </xf>
    <xf numFmtId="182" fontId="3" fillId="0" borderId="129" xfId="0" applyNumberFormat="1" applyFont="1" applyFill="1" applyBorder="1" applyAlignment="1" applyProtection="1">
      <alignment horizontal="center" vertical="center" wrapText="1"/>
      <protection/>
    </xf>
    <xf numFmtId="1" fontId="3" fillId="0" borderId="64" xfId="0" applyNumberFormat="1" applyFont="1" applyFill="1" applyBorder="1" applyAlignment="1">
      <alignment horizontal="center" vertical="center" wrapText="1"/>
    </xf>
    <xf numFmtId="1" fontId="3" fillId="0" borderId="56" xfId="0" applyNumberFormat="1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49" fontId="6" fillId="0" borderId="141" xfId="0" applyNumberFormat="1" applyFont="1" applyFill="1" applyBorder="1" applyAlignment="1">
      <alignment horizontal="center" vertical="center" wrapText="1"/>
    </xf>
    <xf numFmtId="182" fontId="3" fillId="0" borderId="155" xfId="0" applyNumberFormat="1" applyFont="1" applyFill="1" applyBorder="1" applyAlignment="1" applyProtection="1">
      <alignment horizontal="center" vertical="center" wrapText="1"/>
      <protection/>
    </xf>
    <xf numFmtId="182" fontId="3" fillId="0" borderId="30" xfId="0" applyNumberFormat="1" applyFont="1" applyFill="1" applyBorder="1" applyAlignment="1" applyProtection="1">
      <alignment horizontal="center" vertical="center"/>
      <protection/>
    </xf>
    <xf numFmtId="182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127" xfId="0" applyNumberFormat="1" applyFont="1" applyFill="1" applyBorder="1" applyAlignment="1" applyProtection="1">
      <alignment horizontal="center" vertical="center" wrapText="1"/>
      <protection/>
    </xf>
    <xf numFmtId="188" fontId="5" fillId="0" borderId="126" xfId="0" applyNumberFormat="1" applyFont="1" applyFill="1" applyBorder="1" applyAlignment="1">
      <alignment horizontal="center" vertical="center" wrapText="1"/>
    </xf>
    <xf numFmtId="183" fontId="3" fillId="0" borderId="100" xfId="0" applyNumberFormat="1" applyFont="1" applyFill="1" applyBorder="1" applyAlignment="1" applyProtection="1">
      <alignment horizontal="center" vertical="center"/>
      <protection/>
    </xf>
    <xf numFmtId="183" fontId="3" fillId="0" borderId="102" xfId="0" applyNumberFormat="1" applyFont="1" applyFill="1" applyBorder="1" applyAlignment="1" applyProtection="1">
      <alignment horizontal="center" vertical="center"/>
      <protection/>
    </xf>
    <xf numFmtId="183" fontId="3" fillId="0" borderId="141" xfId="0" applyNumberFormat="1" applyFont="1" applyFill="1" applyBorder="1" applyAlignment="1" applyProtection="1">
      <alignment horizontal="center" vertical="center"/>
      <protection/>
    </xf>
    <xf numFmtId="183" fontId="3" fillId="0" borderId="98" xfId="0" applyNumberFormat="1" applyFont="1" applyFill="1" applyBorder="1" applyAlignment="1" applyProtection="1">
      <alignment horizontal="center" vertical="center"/>
      <protection/>
    </xf>
    <xf numFmtId="182" fontId="3" fillId="0" borderId="156" xfId="0" applyNumberFormat="1" applyFont="1" applyFill="1" applyBorder="1" applyAlignment="1" applyProtection="1">
      <alignment horizontal="center" vertical="center" wrapText="1"/>
      <protection/>
    </xf>
    <xf numFmtId="182" fontId="3" fillId="0" borderId="157" xfId="0" applyNumberFormat="1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88" fontId="3" fillId="0" borderId="94" xfId="0" applyNumberFormat="1" applyFont="1" applyFill="1" applyBorder="1" applyAlignment="1" applyProtection="1">
      <alignment horizontal="center" vertical="center" wrapText="1"/>
      <protection/>
    </xf>
    <xf numFmtId="188" fontId="5" fillId="0" borderId="13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view="pageBreakPreview" zoomScale="70" zoomScaleNormal="50" zoomScaleSheetLayoutView="70" zoomScalePageLayoutView="0" workbookViewId="0" topLeftCell="A1">
      <selection activeCell="A8" sqref="A8:O8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8" t="s">
        <v>51</v>
      </c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</row>
    <row r="3" spans="1:53" ht="30" customHeight="1">
      <c r="A3" s="570" t="s">
        <v>83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</row>
    <row r="4" spans="1:53" ht="27" customHeight="1">
      <c r="A4" s="570" t="s">
        <v>84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1" t="s">
        <v>1</v>
      </c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O4" s="569"/>
      <c r="AP4" s="569"/>
      <c r="AQ4" s="569"/>
      <c r="AR4" s="569"/>
      <c r="AS4" s="569"/>
      <c r="AT4" s="569"/>
      <c r="AU4" s="569"/>
      <c r="AV4" s="569"/>
      <c r="AW4" s="569"/>
      <c r="AX4" s="569"/>
      <c r="AY4" s="569"/>
      <c r="AZ4" s="569"/>
      <c r="BA4" s="569"/>
    </row>
    <row r="5" spans="1:53" ht="26.25" customHeight="1">
      <c r="A5" s="572" t="s">
        <v>265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573" t="s">
        <v>110</v>
      </c>
      <c r="AO5" s="573"/>
      <c r="AP5" s="573"/>
      <c r="AQ5" s="573"/>
      <c r="AR5" s="573"/>
      <c r="AS5" s="573"/>
      <c r="AT5" s="573"/>
      <c r="AU5" s="573"/>
      <c r="AV5" s="573"/>
      <c r="AW5" s="573"/>
      <c r="AX5" s="573"/>
      <c r="AY5" s="573"/>
      <c r="AZ5" s="573"/>
      <c r="BA5" s="573"/>
    </row>
    <row r="6" spans="1:53" s="2" customFormat="1" ht="23.25" customHeight="1">
      <c r="A6" s="574" t="s">
        <v>266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573"/>
      <c r="AO6" s="573"/>
      <c r="AP6" s="573"/>
      <c r="AQ6" s="573"/>
      <c r="AR6" s="573"/>
      <c r="AS6" s="573"/>
      <c r="AT6" s="573"/>
      <c r="AU6" s="573"/>
      <c r="AV6" s="573"/>
      <c r="AW6" s="573"/>
      <c r="AX6" s="573"/>
      <c r="AY6" s="573"/>
      <c r="AZ6" s="573"/>
      <c r="BA6" s="573"/>
    </row>
    <row r="7" spans="1:53" s="2" customFormat="1" ht="22.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573"/>
      <c r="AO7" s="573"/>
      <c r="AP7" s="573"/>
      <c r="AQ7" s="573"/>
      <c r="AR7" s="573"/>
      <c r="AS7" s="573"/>
      <c r="AT7" s="573"/>
      <c r="AU7" s="573"/>
      <c r="AV7" s="573"/>
      <c r="AW7" s="573"/>
      <c r="AX7" s="573"/>
      <c r="AY7" s="573"/>
      <c r="AZ7" s="573"/>
      <c r="BA7" s="573"/>
    </row>
    <row r="8" spans="1:53" s="2" customFormat="1" ht="27" customHeight="1">
      <c r="A8" s="570" t="s">
        <v>0</v>
      </c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81" t="s">
        <v>109</v>
      </c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3" t="s">
        <v>112</v>
      </c>
      <c r="AO8" s="584"/>
      <c r="AP8" s="584"/>
      <c r="AQ8" s="584"/>
      <c r="AR8" s="584"/>
      <c r="AS8" s="584"/>
      <c r="AT8" s="584"/>
      <c r="AU8" s="584"/>
      <c r="AV8" s="584"/>
      <c r="AW8" s="584"/>
      <c r="AX8" s="584"/>
      <c r="AY8" s="584"/>
      <c r="AZ8" s="584"/>
      <c r="BA8" s="584"/>
    </row>
    <row r="9" spans="1:53" s="2" customFormat="1" ht="27.75" customHeight="1">
      <c r="A9" s="570" t="s">
        <v>85</v>
      </c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3" t="s">
        <v>108</v>
      </c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</row>
    <row r="10" spans="16:53" s="2" customFormat="1" ht="27.75" customHeight="1">
      <c r="P10" s="593" t="s">
        <v>261</v>
      </c>
      <c r="Q10" s="594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  <c r="AK10" s="594"/>
      <c r="AL10" s="533"/>
      <c r="AM10" s="533"/>
      <c r="AN10" s="595" t="s">
        <v>86</v>
      </c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</row>
    <row r="11" spans="16:53" s="2" customFormat="1" ht="27.75" customHeight="1">
      <c r="P11" s="590" t="s">
        <v>262</v>
      </c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1"/>
      <c r="AB11" s="591"/>
      <c r="AC11" s="591"/>
      <c r="AD11" s="591"/>
      <c r="AE11" s="591"/>
      <c r="AF11" s="591"/>
      <c r="AG11" s="591"/>
      <c r="AH11" s="591"/>
      <c r="AI11" s="591"/>
      <c r="AJ11" s="591"/>
      <c r="AK11" s="592"/>
      <c r="AL11" s="592"/>
      <c r="AM11" s="592"/>
      <c r="AN11" s="596"/>
      <c r="AO11" s="596"/>
      <c r="AP11" s="596"/>
      <c r="AQ11" s="596"/>
      <c r="AR11" s="596"/>
      <c r="AS11" s="596"/>
      <c r="AT11" s="596"/>
      <c r="AU11" s="596"/>
      <c r="AV11" s="596"/>
      <c r="AW11" s="596"/>
      <c r="AX11" s="596"/>
      <c r="AY11" s="596"/>
      <c r="AZ11" s="596"/>
      <c r="BA11" s="596"/>
    </row>
    <row r="12" spans="16:53" s="2" customFormat="1" ht="26.25" customHeight="1"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592"/>
      <c r="AM12" s="592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</row>
    <row r="13" spans="16:53" s="2" customFormat="1" ht="54.75" customHeight="1">
      <c r="P13" s="598" t="s">
        <v>165</v>
      </c>
      <c r="Q13" s="598"/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8"/>
      <c r="AD13" s="598"/>
      <c r="AE13" s="598"/>
      <c r="AF13" s="598"/>
      <c r="AG13" s="598"/>
      <c r="AH13" s="598"/>
      <c r="AI13" s="598"/>
      <c r="AJ13" s="598"/>
      <c r="AK13" s="598"/>
      <c r="AL13" s="598"/>
      <c r="AM13" s="598"/>
      <c r="AN13" s="598"/>
      <c r="AO13" s="599"/>
      <c r="AP13" s="599"/>
      <c r="AQ13" s="599"/>
      <c r="AR13" s="599"/>
      <c r="AS13" s="599"/>
      <c r="AT13" s="599"/>
      <c r="AU13" s="599"/>
      <c r="AV13" s="599"/>
      <c r="AW13" s="599"/>
      <c r="AX13" s="599"/>
      <c r="AY13" s="599"/>
      <c r="AZ13" s="599"/>
      <c r="BA13" s="599"/>
    </row>
    <row r="14" spans="16:53" s="2" customFormat="1" ht="10.5" customHeight="1">
      <c r="P14" s="603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596"/>
      <c r="AO14" s="596"/>
      <c r="AP14" s="596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</row>
    <row r="15" spans="16:53" s="2" customFormat="1" ht="3" customHeight="1">
      <c r="P15" s="605"/>
      <c r="Q15" s="605"/>
      <c r="R15" s="605"/>
      <c r="S15" s="605"/>
      <c r="T15" s="605"/>
      <c r="U15" s="605"/>
      <c r="V15" s="605"/>
      <c r="W15" s="605"/>
      <c r="X15" s="605"/>
      <c r="Y15" s="605"/>
      <c r="Z15" s="605"/>
      <c r="AA15" s="605"/>
      <c r="AB15" s="605"/>
      <c r="AC15" s="605"/>
      <c r="AD15" s="605"/>
      <c r="AE15" s="605"/>
      <c r="AF15" s="605"/>
      <c r="AG15" s="605"/>
      <c r="AH15" s="605"/>
      <c r="AI15" s="605"/>
      <c r="AJ15" s="605"/>
      <c r="AK15" s="605"/>
      <c r="AL15" s="605"/>
      <c r="AM15" s="605"/>
      <c r="AN15" s="605"/>
      <c r="AO15" s="605"/>
      <c r="AP15" s="605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</row>
    <row r="16" spans="16:53" s="2" customFormat="1" ht="25.5">
      <c r="P16" s="606" t="s">
        <v>111</v>
      </c>
      <c r="Q16" s="607"/>
      <c r="R16" s="607"/>
      <c r="S16" s="607"/>
      <c r="T16" s="607"/>
      <c r="U16" s="607"/>
      <c r="V16" s="607"/>
      <c r="W16" s="607"/>
      <c r="X16" s="607"/>
      <c r="Y16" s="607"/>
      <c r="Z16" s="607"/>
      <c r="AA16" s="607"/>
      <c r="AB16" s="607"/>
      <c r="AC16" s="607"/>
      <c r="AD16" s="607"/>
      <c r="AE16" s="607"/>
      <c r="AF16" s="607"/>
      <c r="AG16" s="607"/>
      <c r="AH16" s="607"/>
      <c r="AI16" s="607"/>
      <c r="AJ16" s="607"/>
      <c r="AK16" s="607"/>
      <c r="AL16" s="607"/>
      <c r="AM16" s="607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</row>
    <row r="17" spans="41:53" s="2" customFormat="1" ht="18.75"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</row>
    <row r="18" spans="1:53" s="2" customFormat="1" ht="22.5">
      <c r="A18" s="575" t="s">
        <v>228</v>
      </c>
      <c r="B18" s="575"/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75"/>
      <c r="AX18" s="575"/>
      <c r="AY18" s="575"/>
      <c r="AZ18" s="575"/>
      <c r="BA18" s="575"/>
    </row>
    <row r="19" spans="1:53" s="2" customFormat="1" ht="19.5" thickBo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</row>
    <row r="20" spans="1:53" ht="18" customHeight="1">
      <c r="A20" s="576" t="s">
        <v>2</v>
      </c>
      <c r="B20" s="578" t="s">
        <v>3</v>
      </c>
      <c r="C20" s="579"/>
      <c r="D20" s="579"/>
      <c r="E20" s="580"/>
      <c r="F20" s="578" t="s">
        <v>4</v>
      </c>
      <c r="G20" s="579"/>
      <c r="H20" s="579"/>
      <c r="I20" s="580"/>
      <c r="J20" s="585" t="s">
        <v>5</v>
      </c>
      <c r="K20" s="586"/>
      <c r="L20" s="586"/>
      <c r="M20" s="586"/>
      <c r="N20" s="585" t="s">
        <v>6</v>
      </c>
      <c r="O20" s="586"/>
      <c r="P20" s="586"/>
      <c r="Q20" s="586"/>
      <c r="R20" s="587"/>
      <c r="S20" s="585" t="s">
        <v>7</v>
      </c>
      <c r="T20" s="588"/>
      <c r="U20" s="588"/>
      <c r="V20" s="588"/>
      <c r="W20" s="587"/>
      <c r="X20" s="585" t="s">
        <v>8</v>
      </c>
      <c r="Y20" s="586"/>
      <c r="Z20" s="586"/>
      <c r="AA20" s="587"/>
      <c r="AB20" s="578" t="s">
        <v>9</v>
      </c>
      <c r="AC20" s="579"/>
      <c r="AD20" s="579"/>
      <c r="AE20" s="580"/>
      <c r="AF20" s="578" t="s">
        <v>10</v>
      </c>
      <c r="AG20" s="579"/>
      <c r="AH20" s="579"/>
      <c r="AI20" s="580"/>
      <c r="AJ20" s="585" t="s">
        <v>11</v>
      </c>
      <c r="AK20" s="588"/>
      <c r="AL20" s="588"/>
      <c r="AM20" s="588"/>
      <c r="AN20" s="587"/>
      <c r="AO20" s="585" t="s">
        <v>12</v>
      </c>
      <c r="AP20" s="586"/>
      <c r="AQ20" s="586"/>
      <c r="AR20" s="586"/>
      <c r="AS20" s="600" t="s">
        <v>13</v>
      </c>
      <c r="AT20" s="601"/>
      <c r="AU20" s="601"/>
      <c r="AV20" s="601"/>
      <c r="AW20" s="602"/>
      <c r="AX20" s="585" t="s">
        <v>14</v>
      </c>
      <c r="AY20" s="586"/>
      <c r="AZ20" s="586"/>
      <c r="BA20" s="587"/>
    </row>
    <row r="21" spans="1:53" s="3" customFormat="1" ht="20.25" customHeight="1" thickBot="1">
      <c r="A21" s="577"/>
      <c r="B21" s="161">
        <v>1</v>
      </c>
      <c r="C21" s="162">
        <v>2</v>
      </c>
      <c r="D21" s="162">
        <v>3</v>
      </c>
      <c r="E21" s="163">
        <v>4</v>
      </c>
      <c r="F21" s="161">
        <v>5</v>
      </c>
      <c r="G21" s="162">
        <v>6</v>
      </c>
      <c r="H21" s="162">
        <v>7</v>
      </c>
      <c r="I21" s="163">
        <v>8</v>
      </c>
      <c r="J21" s="161">
        <v>9</v>
      </c>
      <c r="K21" s="162">
        <v>10</v>
      </c>
      <c r="L21" s="162">
        <v>11</v>
      </c>
      <c r="M21" s="164">
        <v>12</v>
      </c>
      <c r="N21" s="161">
        <v>13</v>
      </c>
      <c r="O21" s="162">
        <v>14</v>
      </c>
      <c r="P21" s="162">
        <v>15</v>
      </c>
      <c r="Q21" s="162">
        <v>16</v>
      </c>
      <c r="R21" s="163">
        <v>17</v>
      </c>
      <c r="S21" s="161">
        <v>18</v>
      </c>
      <c r="T21" s="162">
        <v>19</v>
      </c>
      <c r="U21" s="162">
        <v>20</v>
      </c>
      <c r="V21" s="162">
        <v>21</v>
      </c>
      <c r="W21" s="163">
        <v>22</v>
      </c>
      <c r="X21" s="161">
        <v>23</v>
      </c>
      <c r="Y21" s="162">
        <v>24</v>
      </c>
      <c r="Z21" s="162">
        <v>25</v>
      </c>
      <c r="AA21" s="163">
        <v>26</v>
      </c>
      <c r="AB21" s="161">
        <v>27</v>
      </c>
      <c r="AC21" s="162">
        <v>28</v>
      </c>
      <c r="AD21" s="162">
        <v>29</v>
      </c>
      <c r="AE21" s="163">
        <v>30</v>
      </c>
      <c r="AF21" s="161">
        <v>31</v>
      </c>
      <c r="AG21" s="162">
        <v>32</v>
      </c>
      <c r="AH21" s="162">
        <v>33</v>
      </c>
      <c r="AI21" s="163">
        <v>34</v>
      </c>
      <c r="AJ21" s="161">
        <v>35</v>
      </c>
      <c r="AK21" s="162">
        <v>36</v>
      </c>
      <c r="AL21" s="162">
        <v>37</v>
      </c>
      <c r="AM21" s="162">
        <v>38</v>
      </c>
      <c r="AN21" s="163">
        <v>39</v>
      </c>
      <c r="AO21" s="161">
        <v>40</v>
      </c>
      <c r="AP21" s="162">
        <v>41</v>
      </c>
      <c r="AQ21" s="162">
        <v>42</v>
      </c>
      <c r="AR21" s="164">
        <v>43</v>
      </c>
      <c r="AS21" s="161">
        <v>44</v>
      </c>
      <c r="AT21" s="162">
        <v>45</v>
      </c>
      <c r="AU21" s="162">
        <v>46</v>
      </c>
      <c r="AV21" s="162">
        <v>47</v>
      </c>
      <c r="AW21" s="163">
        <v>48</v>
      </c>
      <c r="AX21" s="161">
        <v>49</v>
      </c>
      <c r="AY21" s="162">
        <v>50</v>
      </c>
      <c r="AZ21" s="162">
        <v>51</v>
      </c>
      <c r="BA21" s="163">
        <v>52</v>
      </c>
    </row>
    <row r="22" spans="1:53" ht="19.5" customHeight="1">
      <c r="A22" s="158">
        <v>1</v>
      </c>
      <c r="B22" s="159" t="s">
        <v>107</v>
      </c>
      <c r="C22" s="129" t="s">
        <v>107</v>
      </c>
      <c r="D22" s="129" t="s">
        <v>107</v>
      </c>
      <c r="E22" s="160" t="s">
        <v>107</v>
      </c>
      <c r="F22" s="159" t="s">
        <v>107</v>
      </c>
      <c r="G22" s="129" t="s">
        <v>107</v>
      </c>
      <c r="H22" s="129" t="s">
        <v>107</v>
      </c>
      <c r="I22" s="160" t="s">
        <v>107</v>
      </c>
      <c r="J22" s="159" t="s">
        <v>107</v>
      </c>
      <c r="K22" s="129" t="s">
        <v>107</v>
      </c>
      <c r="L22" s="129" t="s">
        <v>107</v>
      </c>
      <c r="M22" s="160" t="s">
        <v>107</v>
      </c>
      <c r="N22" s="159" t="s">
        <v>107</v>
      </c>
      <c r="O22" s="129" t="s">
        <v>107</v>
      </c>
      <c r="P22" s="129" t="s">
        <v>107</v>
      </c>
      <c r="Q22" s="129" t="s">
        <v>15</v>
      </c>
      <c r="R22" s="160" t="s">
        <v>15</v>
      </c>
      <c r="S22" s="159" t="s">
        <v>16</v>
      </c>
      <c r="T22" s="129" t="s">
        <v>107</v>
      </c>
      <c r="U22" s="129" t="s">
        <v>107</v>
      </c>
      <c r="V22" s="129" t="s">
        <v>107</v>
      </c>
      <c r="W22" s="160" t="s">
        <v>107</v>
      </c>
      <c r="X22" s="159" t="s">
        <v>107</v>
      </c>
      <c r="Y22" s="129" t="s">
        <v>107</v>
      </c>
      <c r="Z22" s="129" t="s">
        <v>107</v>
      </c>
      <c r="AA22" s="160" t="s">
        <v>107</v>
      </c>
      <c r="AB22" s="384" t="s">
        <v>107</v>
      </c>
      <c r="AC22" s="385" t="s">
        <v>16</v>
      </c>
      <c r="AD22" s="385" t="s">
        <v>16</v>
      </c>
      <c r="AE22" s="386" t="s">
        <v>16</v>
      </c>
      <c r="AF22" s="384" t="s">
        <v>16</v>
      </c>
      <c r="AG22" s="385" t="s">
        <v>107</v>
      </c>
      <c r="AH22" s="385" t="s">
        <v>107</v>
      </c>
      <c r="AI22" s="386" t="s">
        <v>107</v>
      </c>
      <c r="AJ22" s="384" t="s">
        <v>107</v>
      </c>
      <c r="AK22" s="385" t="s">
        <v>107</v>
      </c>
      <c r="AL22" s="385" t="s">
        <v>107</v>
      </c>
      <c r="AM22" s="385" t="s">
        <v>107</v>
      </c>
      <c r="AN22" s="387" t="s">
        <v>107</v>
      </c>
      <c r="AO22" s="128" t="s">
        <v>107</v>
      </c>
      <c r="AP22" s="129" t="s">
        <v>15</v>
      </c>
      <c r="AQ22" s="129" t="s">
        <v>15</v>
      </c>
      <c r="AR22" s="160" t="s">
        <v>16</v>
      </c>
      <c r="AS22" s="159" t="s">
        <v>16</v>
      </c>
      <c r="AT22" s="129" t="s">
        <v>16</v>
      </c>
      <c r="AU22" s="129" t="s">
        <v>16</v>
      </c>
      <c r="AV22" s="129" t="s">
        <v>16</v>
      </c>
      <c r="AW22" s="160" t="s">
        <v>16</v>
      </c>
      <c r="AX22" s="128" t="s">
        <v>16</v>
      </c>
      <c r="AY22" s="129" t="s">
        <v>16</v>
      </c>
      <c r="AZ22" s="129" t="s">
        <v>16</v>
      </c>
      <c r="BA22" s="160" t="s">
        <v>16</v>
      </c>
    </row>
    <row r="23" spans="1:53" ht="19.5" customHeight="1" thickBot="1">
      <c r="A23" s="147">
        <v>2</v>
      </c>
      <c r="B23" s="145" t="s">
        <v>107</v>
      </c>
      <c r="C23" s="143" t="s">
        <v>107</v>
      </c>
      <c r="D23" s="143" t="s">
        <v>107</v>
      </c>
      <c r="E23" s="142" t="s">
        <v>107</v>
      </c>
      <c r="F23" s="145" t="s">
        <v>107</v>
      </c>
      <c r="G23" s="143" t="s">
        <v>107</v>
      </c>
      <c r="H23" s="143" t="s">
        <v>107</v>
      </c>
      <c r="I23" s="142" t="s">
        <v>107</v>
      </c>
      <c r="J23" s="145" t="s">
        <v>107</v>
      </c>
      <c r="K23" s="143" t="s">
        <v>107</v>
      </c>
      <c r="L23" s="143" t="s">
        <v>107</v>
      </c>
      <c r="M23" s="142" t="s">
        <v>107</v>
      </c>
      <c r="N23" s="145" t="s">
        <v>107</v>
      </c>
      <c r="O23" s="143" t="s">
        <v>107</v>
      </c>
      <c r="P23" s="143" t="s">
        <v>107</v>
      </c>
      <c r="Q23" s="143" t="s">
        <v>15</v>
      </c>
      <c r="R23" s="142" t="s">
        <v>15</v>
      </c>
      <c r="S23" s="145" t="s">
        <v>16</v>
      </c>
      <c r="T23" s="143" t="s">
        <v>107</v>
      </c>
      <c r="U23" s="143" t="s">
        <v>107</v>
      </c>
      <c r="V23" s="143" t="s">
        <v>107</v>
      </c>
      <c r="W23" s="142" t="s">
        <v>107</v>
      </c>
      <c r="X23" s="145" t="s">
        <v>107</v>
      </c>
      <c r="Y23" s="143" t="s">
        <v>107</v>
      </c>
      <c r="Z23" s="143" t="s">
        <v>107</v>
      </c>
      <c r="AA23" s="146" t="s">
        <v>107</v>
      </c>
      <c r="AB23" s="145" t="s">
        <v>107</v>
      </c>
      <c r="AC23" s="143" t="s">
        <v>16</v>
      </c>
      <c r="AD23" s="388" t="s">
        <v>17</v>
      </c>
      <c r="AE23" s="389" t="s">
        <v>17</v>
      </c>
      <c r="AF23" s="390" t="s">
        <v>17</v>
      </c>
      <c r="AG23" s="388" t="s">
        <v>200</v>
      </c>
      <c r="AH23" s="388" t="s">
        <v>200</v>
      </c>
      <c r="AI23" s="389" t="s">
        <v>200</v>
      </c>
      <c r="AJ23" s="390" t="s">
        <v>200</v>
      </c>
      <c r="AK23" s="143" t="s">
        <v>15</v>
      </c>
      <c r="AL23" s="143" t="s">
        <v>15</v>
      </c>
      <c r="AM23" s="143" t="s">
        <v>18</v>
      </c>
      <c r="AN23" s="142" t="s">
        <v>18</v>
      </c>
      <c r="AO23" s="144" t="s">
        <v>18</v>
      </c>
      <c r="AP23" s="143" t="s">
        <v>18</v>
      </c>
      <c r="AQ23" s="143" t="s">
        <v>106</v>
      </c>
      <c r="AR23" s="142"/>
      <c r="AS23" s="629"/>
      <c r="AT23" s="630"/>
      <c r="AU23" s="630"/>
      <c r="AV23" s="630"/>
      <c r="AW23" s="631"/>
      <c r="AX23" s="618"/>
      <c r="AY23" s="619"/>
      <c r="AZ23" s="619"/>
      <c r="BA23" s="620"/>
    </row>
    <row r="24" spans="1:53" ht="19.5" customHeight="1">
      <c r="A24" s="13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1"/>
      <c r="AG24" s="141"/>
      <c r="AH24" s="141"/>
      <c r="AI24" s="141"/>
      <c r="AJ24" s="140"/>
      <c r="AK24" s="140"/>
      <c r="AL24" s="140"/>
      <c r="AM24" s="140"/>
      <c r="AN24" s="140"/>
      <c r="AO24" s="140"/>
      <c r="AP24" s="140"/>
      <c r="AQ24" s="140"/>
      <c r="AR24" s="140"/>
      <c r="AS24" s="139"/>
      <c r="AT24" s="12"/>
      <c r="AU24" s="12"/>
      <c r="AV24" s="12"/>
      <c r="AW24" s="12"/>
      <c r="AX24" s="12"/>
      <c r="AY24" s="12"/>
      <c r="AZ24" s="12"/>
      <c r="BA24" s="12"/>
    </row>
    <row r="25" spans="1:53" s="4" customFormat="1" ht="21" customHeight="1">
      <c r="A25" s="632" t="s">
        <v>237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2"/>
      <c r="AJ25" s="632"/>
      <c r="AK25" s="632"/>
      <c r="AL25" s="632"/>
      <c r="AM25" s="632"/>
      <c r="AN25" s="632"/>
      <c r="AO25" s="632"/>
      <c r="AP25" s="632"/>
      <c r="AQ25" s="632"/>
      <c r="AR25" s="632"/>
      <c r="AS25" s="632"/>
      <c r="AT25" s="632"/>
      <c r="AU25" s="632"/>
      <c r="AV25" s="632"/>
      <c r="AW25" s="632"/>
      <c r="AX25" s="632"/>
      <c r="AY25" s="632"/>
      <c r="AZ25" s="632"/>
      <c r="BA25" s="632"/>
    </row>
    <row r="26" spans="48:52" ht="15.75">
      <c r="AV26" s="13"/>
      <c r="AW26" s="13"/>
      <c r="AX26" s="13"/>
      <c r="AY26" s="13"/>
      <c r="AZ26" s="13"/>
    </row>
    <row r="27" spans="1:53" ht="21.75" customHeight="1">
      <c r="A27" s="597" t="s">
        <v>105</v>
      </c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154"/>
      <c r="AA27" s="597" t="s">
        <v>104</v>
      </c>
      <c r="AB27" s="597"/>
      <c r="AC27" s="597"/>
      <c r="AD27" s="597"/>
      <c r="AE27" s="597"/>
      <c r="AF27" s="597"/>
      <c r="AG27" s="597"/>
      <c r="AH27" s="597"/>
      <c r="AI27" s="597"/>
      <c r="AJ27" s="597"/>
      <c r="AK27" s="597"/>
      <c r="AL27" s="597"/>
      <c r="AM27" s="597"/>
      <c r="AN27" s="155"/>
      <c r="AO27" s="597" t="s">
        <v>227</v>
      </c>
      <c r="AP27" s="597"/>
      <c r="AQ27" s="597"/>
      <c r="AR27" s="597"/>
      <c r="AS27" s="597"/>
      <c r="AT27" s="597"/>
      <c r="AU27" s="597"/>
      <c r="AV27" s="597"/>
      <c r="AW27" s="597"/>
      <c r="AX27" s="597"/>
      <c r="AY27" s="597"/>
      <c r="AZ27" s="597"/>
      <c r="BA27" s="597"/>
    </row>
    <row r="28" spans="1:53" ht="11.25" customHeigh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2"/>
    </row>
    <row r="29" spans="1:53" ht="22.5" customHeight="1">
      <c r="A29" s="647" t="s">
        <v>2</v>
      </c>
      <c r="B29" s="610"/>
      <c r="C29" s="648" t="s">
        <v>19</v>
      </c>
      <c r="D29" s="609"/>
      <c r="E29" s="609"/>
      <c r="F29" s="610"/>
      <c r="G29" s="608" t="s">
        <v>225</v>
      </c>
      <c r="H29" s="649"/>
      <c r="I29" s="650"/>
      <c r="J29" s="608" t="s">
        <v>20</v>
      </c>
      <c r="K29" s="609"/>
      <c r="L29" s="609"/>
      <c r="M29" s="610"/>
      <c r="N29" s="608" t="s">
        <v>226</v>
      </c>
      <c r="O29" s="609"/>
      <c r="P29" s="610"/>
      <c r="Q29" s="608" t="s">
        <v>224</v>
      </c>
      <c r="R29" s="621"/>
      <c r="S29" s="622"/>
      <c r="T29" s="608" t="s">
        <v>103</v>
      </c>
      <c r="U29" s="609"/>
      <c r="V29" s="610"/>
      <c r="W29" s="608" t="s">
        <v>56</v>
      </c>
      <c r="X29" s="609"/>
      <c r="Y29" s="610"/>
      <c r="Z29" s="136"/>
      <c r="AA29" s="701" t="s">
        <v>55</v>
      </c>
      <c r="AB29" s="702"/>
      <c r="AC29" s="702"/>
      <c r="AD29" s="702"/>
      <c r="AE29" s="702"/>
      <c r="AF29" s="702"/>
      <c r="AG29" s="703"/>
      <c r="AH29" s="608" t="s">
        <v>91</v>
      </c>
      <c r="AI29" s="649"/>
      <c r="AJ29" s="650"/>
      <c r="AK29" s="648" t="s">
        <v>54</v>
      </c>
      <c r="AL29" s="710"/>
      <c r="AM29" s="711"/>
      <c r="AN29" s="138"/>
      <c r="AO29" s="617" t="s">
        <v>229</v>
      </c>
      <c r="AP29" s="617"/>
      <c r="AQ29" s="617"/>
      <c r="AR29" s="617"/>
      <c r="AS29" s="608" t="s">
        <v>263</v>
      </c>
      <c r="AT29" s="609"/>
      <c r="AU29" s="609"/>
      <c r="AV29" s="609"/>
      <c r="AW29" s="610"/>
      <c r="AX29" s="642" t="s">
        <v>91</v>
      </c>
      <c r="AY29" s="642"/>
      <c r="AZ29" s="642"/>
      <c r="BA29" s="643"/>
    </row>
    <row r="30" spans="1:53" ht="15.75" customHeight="1">
      <c r="A30" s="611"/>
      <c r="B30" s="613"/>
      <c r="C30" s="611"/>
      <c r="D30" s="612"/>
      <c r="E30" s="612"/>
      <c r="F30" s="613"/>
      <c r="G30" s="651"/>
      <c r="H30" s="652"/>
      <c r="I30" s="653"/>
      <c r="J30" s="611"/>
      <c r="K30" s="612"/>
      <c r="L30" s="612"/>
      <c r="M30" s="613"/>
      <c r="N30" s="611"/>
      <c r="O30" s="612"/>
      <c r="P30" s="613"/>
      <c r="Q30" s="623"/>
      <c r="R30" s="624"/>
      <c r="S30" s="625"/>
      <c r="T30" s="611"/>
      <c r="U30" s="612"/>
      <c r="V30" s="613"/>
      <c r="W30" s="611"/>
      <c r="X30" s="612"/>
      <c r="Y30" s="613"/>
      <c r="Z30" s="136"/>
      <c r="AA30" s="704"/>
      <c r="AB30" s="705"/>
      <c r="AC30" s="705"/>
      <c r="AD30" s="705"/>
      <c r="AE30" s="705"/>
      <c r="AF30" s="705"/>
      <c r="AG30" s="706"/>
      <c r="AH30" s="651"/>
      <c r="AI30" s="652"/>
      <c r="AJ30" s="653"/>
      <c r="AK30" s="712"/>
      <c r="AL30" s="713"/>
      <c r="AM30" s="714"/>
      <c r="AN30" s="138"/>
      <c r="AO30" s="617"/>
      <c r="AP30" s="617"/>
      <c r="AQ30" s="617"/>
      <c r="AR30" s="617"/>
      <c r="AS30" s="611"/>
      <c r="AT30" s="612"/>
      <c r="AU30" s="612"/>
      <c r="AV30" s="612"/>
      <c r="AW30" s="613"/>
      <c r="AX30" s="642"/>
      <c r="AY30" s="642"/>
      <c r="AZ30" s="642"/>
      <c r="BA30" s="643"/>
    </row>
    <row r="31" spans="1:53" ht="42" customHeight="1">
      <c r="A31" s="614"/>
      <c r="B31" s="616"/>
      <c r="C31" s="614"/>
      <c r="D31" s="615"/>
      <c r="E31" s="615"/>
      <c r="F31" s="616"/>
      <c r="G31" s="654"/>
      <c r="H31" s="655"/>
      <c r="I31" s="656"/>
      <c r="J31" s="614"/>
      <c r="K31" s="615"/>
      <c r="L31" s="615"/>
      <c r="M31" s="616"/>
      <c r="N31" s="614"/>
      <c r="O31" s="615"/>
      <c r="P31" s="616"/>
      <c r="Q31" s="626"/>
      <c r="R31" s="627"/>
      <c r="S31" s="628"/>
      <c r="T31" s="614"/>
      <c r="U31" s="615"/>
      <c r="V31" s="616"/>
      <c r="W31" s="614"/>
      <c r="X31" s="615"/>
      <c r="Y31" s="616"/>
      <c r="Z31" s="136"/>
      <c r="AA31" s="707"/>
      <c r="AB31" s="708"/>
      <c r="AC31" s="708"/>
      <c r="AD31" s="708"/>
      <c r="AE31" s="708"/>
      <c r="AF31" s="708"/>
      <c r="AG31" s="709"/>
      <c r="AH31" s="654"/>
      <c r="AI31" s="655"/>
      <c r="AJ31" s="656"/>
      <c r="AK31" s="715"/>
      <c r="AL31" s="716"/>
      <c r="AM31" s="717"/>
      <c r="AN31" s="138"/>
      <c r="AO31" s="617"/>
      <c r="AP31" s="617"/>
      <c r="AQ31" s="617"/>
      <c r="AR31" s="617"/>
      <c r="AS31" s="611"/>
      <c r="AT31" s="612"/>
      <c r="AU31" s="612"/>
      <c r="AV31" s="612"/>
      <c r="AW31" s="613"/>
      <c r="AX31" s="642"/>
      <c r="AY31" s="642"/>
      <c r="AZ31" s="642"/>
      <c r="BA31" s="643"/>
    </row>
    <row r="32" spans="1:53" ht="21.75" customHeight="1">
      <c r="A32" s="634">
        <v>1</v>
      </c>
      <c r="B32" s="635"/>
      <c r="C32" s="636">
        <v>33</v>
      </c>
      <c r="D32" s="637"/>
      <c r="E32" s="637"/>
      <c r="F32" s="638"/>
      <c r="G32" s="639">
        <v>4</v>
      </c>
      <c r="H32" s="640"/>
      <c r="I32" s="641"/>
      <c r="J32" s="639"/>
      <c r="K32" s="640"/>
      <c r="L32" s="640"/>
      <c r="M32" s="641"/>
      <c r="N32" s="639"/>
      <c r="O32" s="640"/>
      <c r="P32" s="641"/>
      <c r="Q32" s="644"/>
      <c r="R32" s="645"/>
      <c r="S32" s="646"/>
      <c r="T32" s="639">
        <v>15</v>
      </c>
      <c r="U32" s="686"/>
      <c r="V32" s="687"/>
      <c r="W32" s="636">
        <f>C32+G32+J32+N32+Q32+T32</f>
        <v>52</v>
      </c>
      <c r="X32" s="688"/>
      <c r="Y32" s="689"/>
      <c r="Z32" s="136"/>
      <c r="AA32" s="671" t="s">
        <v>53</v>
      </c>
      <c r="AB32" s="672"/>
      <c r="AC32" s="672"/>
      <c r="AD32" s="672"/>
      <c r="AE32" s="672"/>
      <c r="AF32" s="672"/>
      <c r="AG32" s="673"/>
      <c r="AH32" s="677">
        <v>4</v>
      </c>
      <c r="AI32" s="678"/>
      <c r="AJ32" s="679"/>
      <c r="AK32" s="683">
        <v>3</v>
      </c>
      <c r="AL32" s="684"/>
      <c r="AM32" s="684"/>
      <c r="AN32" s="138"/>
      <c r="AO32" s="663">
        <v>1</v>
      </c>
      <c r="AP32" s="664"/>
      <c r="AQ32" s="664"/>
      <c r="AR32" s="665"/>
      <c r="AS32" s="670" t="s">
        <v>113</v>
      </c>
      <c r="AT32" s="670"/>
      <c r="AU32" s="670"/>
      <c r="AV32" s="670"/>
      <c r="AW32" s="670"/>
      <c r="AX32" s="633">
        <v>4</v>
      </c>
      <c r="AY32" s="633"/>
      <c r="AZ32" s="633"/>
      <c r="BA32" s="633"/>
    </row>
    <row r="33" spans="1:53" ht="25.5" customHeight="1">
      <c r="A33" s="634">
        <v>2</v>
      </c>
      <c r="B33" s="635"/>
      <c r="C33" s="636">
        <v>28</v>
      </c>
      <c r="D33" s="637"/>
      <c r="E33" s="637"/>
      <c r="F33" s="638"/>
      <c r="G33" s="639">
        <v>4</v>
      </c>
      <c r="H33" s="640"/>
      <c r="I33" s="641"/>
      <c r="J33" s="639">
        <v>3</v>
      </c>
      <c r="K33" s="640"/>
      <c r="L33" s="640"/>
      <c r="M33" s="641"/>
      <c r="N33" s="639">
        <v>4</v>
      </c>
      <c r="O33" s="640"/>
      <c r="P33" s="641"/>
      <c r="Q33" s="669">
        <v>1</v>
      </c>
      <c r="R33" s="645"/>
      <c r="S33" s="646"/>
      <c r="T33" s="685">
        <v>2</v>
      </c>
      <c r="U33" s="686"/>
      <c r="V33" s="687"/>
      <c r="W33" s="636">
        <f>C33+G33+J33+N33+Q33+T33</f>
        <v>42</v>
      </c>
      <c r="X33" s="688"/>
      <c r="Y33" s="689"/>
      <c r="Z33" s="136"/>
      <c r="AA33" s="674"/>
      <c r="AB33" s="675"/>
      <c r="AC33" s="675"/>
      <c r="AD33" s="675"/>
      <c r="AE33" s="675"/>
      <c r="AF33" s="675"/>
      <c r="AG33" s="676"/>
      <c r="AH33" s="680"/>
      <c r="AI33" s="681"/>
      <c r="AJ33" s="682"/>
      <c r="AK33" s="684"/>
      <c r="AL33" s="684"/>
      <c r="AM33" s="684"/>
      <c r="AN33" s="137"/>
      <c r="AO33" s="663"/>
      <c r="AP33" s="664"/>
      <c r="AQ33" s="664"/>
      <c r="AR33" s="665"/>
      <c r="AS33" s="670"/>
      <c r="AT33" s="670"/>
      <c r="AU33" s="670"/>
      <c r="AV33" s="670"/>
      <c r="AW33" s="670"/>
      <c r="AX33" s="633"/>
      <c r="AY33" s="633"/>
      <c r="AZ33" s="633"/>
      <c r="BA33" s="633"/>
    </row>
    <row r="34" spans="1:53" ht="34.5" customHeight="1">
      <c r="A34" s="718" t="s">
        <v>22</v>
      </c>
      <c r="B34" s="719"/>
      <c r="C34" s="720">
        <f>SUM(C32:F33)</f>
        <v>61</v>
      </c>
      <c r="D34" s="721"/>
      <c r="E34" s="721"/>
      <c r="F34" s="722"/>
      <c r="G34" s="690">
        <f>SUM(G32:I33)</f>
        <v>8</v>
      </c>
      <c r="H34" s="723"/>
      <c r="I34" s="719"/>
      <c r="J34" s="657">
        <f>SUM(J32:M33)</f>
        <v>3</v>
      </c>
      <c r="K34" s="658"/>
      <c r="L34" s="658"/>
      <c r="M34" s="659"/>
      <c r="N34" s="657">
        <f>SUM(N32:P33)</f>
        <v>4</v>
      </c>
      <c r="O34" s="658"/>
      <c r="P34" s="659"/>
      <c r="Q34" s="660">
        <f>SUM(Q32:S33)</f>
        <v>1</v>
      </c>
      <c r="R34" s="661"/>
      <c r="S34" s="662"/>
      <c r="T34" s="690">
        <f>SUM(T32:V33)</f>
        <v>17</v>
      </c>
      <c r="U34" s="691"/>
      <c r="V34" s="692"/>
      <c r="W34" s="690">
        <f>SUM(W32:Y33)</f>
        <v>94</v>
      </c>
      <c r="X34" s="691"/>
      <c r="Y34" s="692"/>
      <c r="Z34" s="136"/>
      <c r="AA34" s="693" t="s">
        <v>21</v>
      </c>
      <c r="AB34" s="694"/>
      <c r="AC34" s="694"/>
      <c r="AD34" s="694"/>
      <c r="AE34" s="694"/>
      <c r="AF34" s="694"/>
      <c r="AG34" s="695"/>
      <c r="AH34" s="696">
        <v>4</v>
      </c>
      <c r="AI34" s="697"/>
      <c r="AJ34" s="698"/>
      <c r="AK34" s="696">
        <v>4</v>
      </c>
      <c r="AL34" s="699"/>
      <c r="AM34" s="700"/>
      <c r="AN34" s="135"/>
      <c r="AO34" s="666"/>
      <c r="AP34" s="667"/>
      <c r="AQ34" s="667"/>
      <c r="AR34" s="668"/>
      <c r="AS34" s="670"/>
      <c r="AT34" s="670"/>
      <c r="AU34" s="670"/>
      <c r="AV34" s="670"/>
      <c r="AW34" s="670"/>
      <c r="AX34" s="633"/>
      <c r="AY34" s="633"/>
      <c r="AZ34" s="633"/>
      <c r="BA34" s="633"/>
    </row>
  </sheetData>
  <sheetProtection selectLockedCells="1" selectUnlockedCells="1"/>
  <mergeCells count="89"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  <mergeCell ref="AS32:AW34"/>
    <mergeCell ref="AA32:AG33"/>
    <mergeCell ref="AH32:AJ33"/>
    <mergeCell ref="AK32:AM33"/>
    <mergeCell ref="T33:V33"/>
    <mergeCell ref="W33:Y33"/>
    <mergeCell ref="T32:V32"/>
    <mergeCell ref="W32:Y32"/>
    <mergeCell ref="T34:V34"/>
    <mergeCell ref="W34:Y34"/>
    <mergeCell ref="J34:M34"/>
    <mergeCell ref="N34:P34"/>
    <mergeCell ref="Q34:S34"/>
    <mergeCell ref="AO32:AR34"/>
    <mergeCell ref="C33:F33"/>
    <mergeCell ref="G33:I33"/>
    <mergeCell ref="J33:M33"/>
    <mergeCell ref="N33:P33"/>
    <mergeCell ref="Q33:S33"/>
    <mergeCell ref="N32:P32"/>
    <mergeCell ref="Q32:S32"/>
    <mergeCell ref="A29:B31"/>
    <mergeCell ref="C29:F31"/>
    <mergeCell ref="G29:I31"/>
    <mergeCell ref="J29:M31"/>
    <mergeCell ref="N29:P31"/>
    <mergeCell ref="AX32:BA34"/>
    <mergeCell ref="A32:B32"/>
    <mergeCell ref="C32:F32"/>
    <mergeCell ref="G32:I32"/>
    <mergeCell ref="J32:M32"/>
    <mergeCell ref="AB20:AE20"/>
    <mergeCell ref="AF20:AI20"/>
    <mergeCell ref="AS29:AW31"/>
    <mergeCell ref="AX29:BA31"/>
    <mergeCell ref="T29:V31"/>
    <mergeCell ref="W29:Y31"/>
    <mergeCell ref="AO29:AR31"/>
    <mergeCell ref="AX23:BA23"/>
    <mergeCell ref="F20:I20"/>
    <mergeCell ref="J20:M20"/>
    <mergeCell ref="Q29:S31"/>
    <mergeCell ref="AX20:BA20"/>
    <mergeCell ref="AS23:AW23"/>
    <mergeCell ref="A25:BA25"/>
    <mergeCell ref="A27:Y27"/>
    <mergeCell ref="AA27:AM27"/>
    <mergeCell ref="AO27:BA27"/>
    <mergeCell ref="X20:AA20"/>
    <mergeCell ref="P13:AN13"/>
    <mergeCell ref="AO13:BA13"/>
    <mergeCell ref="AO20:AR20"/>
    <mergeCell ref="AS20:AW20"/>
    <mergeCell ref="P14:AP14"/>
    <mergeCell ref="P15:AP15"/>
    <mergeCell ref="P16:AM16"/>
    <mergeCell ref="S20:W20"/>
    <mergeCell ref="A9:O9"/>
    <mergeCell ref="P9:AA9"/>
    <mergeCell ref="P11:AM12"/>
    <mergeCell ref="P10:AK10"/>
    <mergeCell ref="AJ20:AN20"/>
    <mergeCell ref="AN10:BA11"/>
    <mergeCell ref="A5:O5"/>
    <mergeCell ref="AN5:BA7"/>
    <mergeCell ref="A6:O6"/>
    <mergeCell ref="A18:BA18"/>
    <mergeCell ref="A20:A21"/>
    <mergeCell ref="B20:E20"/>
    <mergeCell ref="A8:O8"/>
    <mergeCell ref="P8:AM8"/>
    <mergeCell ref="AN8:BA8"/>
    <mergeCell ref="N20:R20"/>
    <mergeCell ref="A2:O2"/>
    <mergeCell ref="P2:AN2"/>
    <mergeCell ref="AO2:BA4"/>
    <mergeCell ref="A3:O3"/>
    <mergeCell ref="A4:O4"/>
    <mergeCell ref="P4:AN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4"/>
  <sheetViews>
    <sheetView tabSelected="1" view="pageBreakPreview" zoomScaleNormal="50" zoomScaleSheetLayoutView="100" zoomScalePageLayoutView="0" workbookViewId="0" topLeftCell="A1">
      <pane ySplit="8" topLeftCell="A138" activePane="bottomLeft" state="frozen"/>
      <selection pane="topLeft" activeCell="A1" sqref="A1"/>
      <selection pane="bottomLeft" activeCell="B146" sqref="B146:B149"/>
    </sheetView>
  </sheetViews>
  <sheetFormatPr defaultColWidth="9.00390625" defaultRowHeight="12.75"/>
  <cols>
    <col min="1" max="1" width="8.75390625" style="20" customWidth="1"/>
    <col min="2" max="2" width="84.75390625" style="18" customWidth="1"/>
    <col min="3" max="3" width="5.875" style="21" customWidth="1"/>
    <col min="4" max="4" width="7.75390625" style="22" customWidth="1"/>
    <col min="5" max="5" width="6.125" style="22" customWidth="1"/>
    <col min="6" max="6" width="6.125" style="21" customWidth="1"/>
    <col min="7" max="7" width="10.375" style="23" customWidth="1"/>
    <col min="8" max="8" width="9.375" style="21" customWidth="1"/>
    <col min="9" max="9" width="8.875" style="18" customWidth="1"/>
    <col min="10" max="10" width="8.375" style="18" customWidth="1"/>
    <col min="11" max="11" width="8.00390625" style="18" customWidth="1"/>
    <col min="12" max="12" width="8.875" style="18" customWidth="1"/>
    <col min="13" max="13" width="9.125" style="18" customWidth="1"/>
    <col min="14" max="16" width="7.625" style="18" customWidth="1"/>
    <col min="17" max="17" width="8.125" style="18" customWidth="1"/>
    <col min="18" max="20" width="9.125" style="5" customWidth="1"/>
    <col min="21" max="21" width="1.00390625" style="5" customWidth="1"/>
    <col min="22" max="16384" width="9.125" style="5" customWidth="1"/>
  </cols>
  <sheetData>
    <row r="1" spans="1:17" s="6" customFormat="1" ht="19.5" customHeight="1" thickBot="1">
      <c r="A1" s="777" t="s">
        <v>247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9"/>
      <c r="O1" s="779"/>
      <c r="P1" s="779"/>
      <c r="Q1" s="779"/>
    </row>
    <row r="2" spans="1:17" s="6" customFormat="1" ht="19.5" customHeight="1">
      <c r="A2" s="753" t="s">
        <v>60</v>
      </c>
      <c r="B2" s="825" t="s">
        <v>24</v>
      </c>
      <c r="C2" s="761" t="s">
        <v>90</v>
      </c>
      <c r="D2" s="762"/>
      <c r="E2" s="762"/>
      <c r="F2" s="763"/>
      <c r="G2" s="772" t="s">
        <v>25</v>
      </c>
      <c r="H2" s="824" t="s">
        <v>61</v>
      </c>
      <c r="I2" s="824"/>
      <c r="J2" s="824"/>
      <c r="K2" s="824"/>
      <c r="L2" s="824"/>
      <c r="M2" s="824"/>
      <c r="N2" s="786" t="s">
        <v>149</v>
      </c>
      <c r="O2" s="787"/>
      <c r="P2" s="787"/>
      <c r="Q2" s="788"/>
    </row>
    <row r="3" spans="1:17" s="6" customFormat="1" ht="19.5" customHeight="1">
      <c r="A3" s="754"/>
      <c r="B3" s="781"/>
      <c r="C3" s="764"/>
      <c r="D3" s="765"/>
      <c r="E3" s="765"/>
      <c r="F3" s="766"/>
      <c r="G3" s="773"/>
      <c r="H3" s="770" t="s">
        <v>26</v>
      </c>
      <c r="I3" s="781" t="s">
        <v>62</v>
      </c>
      <c r="J3" s="782"/>
      <c r="K3" s="782"/>
      <c r="L3" s="782"/>
      <c r="M3" s="783" t="s">
        <v>27</v>
      </c>
      <c r="N3" s="789"/>
      <c r="O3" s="780"/>
      <c r="P3" s="780"/>
      <c r="Q3" s="790"/>
    </row>
    <row r="4" spans="1:17" s="6" customFormat="1" ht="19.5" customHeight="1">
      <c r="A4" s="754"/>
      <c r="B4" s="781"/>
      <c r="C4" s="751" t="s">
        <v>63</v>
      </c>
      <c r="D4" s="751" t="s">
        <v>64</v>
      </c>
      <c r="E4" s="833" t="s">
        <v>65</v>
      </c>
      <c r="F4" s="834"/>
      <c r="G4" s="773"/>
      <c r="H4" s="770"/>
      <c r="I4" s="809" t="s">
        <v>22</v>
      </c>
      <c r="J4" s="780" t="s">
        <v>66</v>
      </c>
      <c r="K4" s="780"/>
      <c r="L4" s="780"/>
      <c r="M4" s="792"/>
      <c r="N4" s="791" t="s">
        <v>87</v>
      </c>
      <c r="O4" s="759"/>
      <c r="P4" s="759" t="s">
        <v>88</v>
      </c>
      <c r="Q4" s="760"/>
    </row>
    <row r="5" spans="1:17" s="6" customFormat="1" ht="19.5" customHeight="1">
      <c r="A5" s="754"/>
      <c r="B5" s="781"/>
      <c r="C5" s="770"/>
      <c r="D5" s="770"/>
      <c r="E5" s="783" t="s">
        <v>67</v>
      </c>
      <c r="F5" s="807" t="s">
        <v>68</v>
      </c>
      <c r="G5" s="774"/>
      <c r="H5" s="770"/>
      <c r="I5" s="810"/>
      <c r="J5" s="751" t="s">
        <v>28</v>
      </c>
      <c r="K5" s="751" t="s">
        <v>134</v>
      </c>
      <c r="L5" s="751" t="s">
        <v>29</v>
      </c>
      <c r="M5" s="793"/>
      <c r="N5" s="204">
        <v>1</v>
      </c>
      <c r="O5" s="165">
        <v>2</v>
      </c>
      <c r="P5" s="165">
        <v>3</v>
      </c>
      <c r="Q5" s="166">
        <v>4</v>
      </c>
    </row>
    <row r="6" spans="1:17" s="6" customFormat="1" ht="19.5" customHeight="1">
      <c r="A6" s="754"/>
      <c r="B6" s="781"/>
      <c r="C6" s="770"/>
      <c r="D6" s="770"/>
      <c r="E6" s="784"/>
      <c r="F6" s="807"/>
      <c r="G6" s="774"/>
      <c r="H6" s="770"/>
      <c r="I6" s="810"/>
      <c r="J6" s="751"/>
      <c r="K6" s="751"/>
      <c r="L6" s="751"/>
      <c r="M6" s="793"/>
      <c r="N6" s="756" t="s">
        <v>89</v>
      </c>
      <c r="O6" s="757"/>
      <c r="P6" s="757"/>
      <c r="Q6" s="758"/>
    </row>
    <row r="7" spans="1:17" s="6" customFormat="1" ht="26.25" customHeight="1" thickBot="1">
      <c r="A7" s="755"/>
      <c r="B7" s="826"/>
      <c r="C7" s="771"/>
      <c r="D7" s="771"/>
      <c r="E7" s="785"/>
      <c r="F7" s="808"/>
      <c r="G7" s="775"/>
      <c r="H7" s="771"/>
      <c r="I7" s="811"/>
      <c r="J7" s="752"/>
      <c r="K7" s="752"/>
      <c r="L7" s="752"/>
      <c r="M7" s="794"/>
      <c r="N7" s="30">
        <v>15</v>
      </c>
      <c r="O7" s="31">
        <v>18</v>
      </c>
      <c r="P7" s="31">
        <v>15</v>
      </c>
      <c r="Q7" s="32">
        <v>13</v>
      </c>
    </row>
    <row r="8" spans="1:17" s="6" customFormat="1" ht="19.5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7">
        <v>13</v>
      </c>
      <c r="N8" s="312">
        <v>14</v>
      </c>
      <c r="O8" s="313">
        <v>15</v>
      </c>
      <c r="P8" s="313">
        <v>16</v>
      </c>
      <c r="Q8" s="29">
        <v>17</v>
      </c>
    </row>
    <row r="9" spans="1:17" s="6" customFormat="1" ht="19.5" customHeight="1" thickBot="1">
      <c r="A9" s="767" t="s">
        <v>126</v>
      </c>
      <c r="B9" s="768"/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9"/>
    </row>
    <row r="10" spans="1:17" s="7" customFormat="1" ht="19.5" customHeight="1" thickBot="1">
      <c r="A10" s="739" t="s">
        <v>127</v>
      </c>
      <c r="B10" s="740"/>
      <c r="C10" s="740"/>
      <c r="D10" s="740"/>
      <c r="E10" s="740"/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1"/>
    </row>
    <row r="11" spans="1:17" s="7" customFormat="1" ht="19.5" customHeight="1">
      <c r="A11" s="364" t="s">
        <v>69</v>
      </c>
      <c r="B11" s="265" t="s">
        <v>166</v>
      </c>
      <c r="C11" s="324"/>
      <c r="D11" s="367"/>
      <c r="E11" s="367"/>
      <c r="F11" s="368"/>
      <c r="G11" s="171">
        <v>1.5</v>
      </c>
      <c r="H11" s="365"/>
      <c r="I11" s="303"/>
      <c r="J11" s="303"/>
      <c r="K11" s="303"/>
      <c r="L11" s="303"/>
      <c r="M11" s="371"/>
      <c r="N11" s="324"/>
      <c r="O11" s="367"/>
      <c r="P11" s="367"/>
      <c r="Q11" s="368"/>
    </row>
    <row r="12" spans="1:17" s="7" customFormat="1" ht="19.5" customHeight="1">
      <c r="A12" s="34"/>
      <c r="B12" s="237" t="s">
        <v>212</v>
      </c>
      <c r="C12" s="33"/>
      <c r="D12" s="34"/>
      <c r="E12" s="34"/>
      <c r="F12" s="35"/>
      <c r="G12" s="171">
        <v>0.5</v>
      </c>
      <c r="H12" s="366"/>
      <c r="I12" s="34"/>
      <c r="J12" s="34"/>
      <c r="K12" s="34"/>
      <c r="L12" s="34"/>
      <c r="M12" s="372"/>
      <c r="N12" s="33"/>
      <c r="O12" s="34"/>
      <c r="P12" s="34"/>
      <c r="Q12" s="35"/>
    </row>
    <row r="13" spans="1:17" s="130" customFormat="1" ht="19.5" customHeight="1">
      <c r="A13" s="172"/>
      <c r="B13" s="297" t="s">
        <v>114</v>
      </c>
      <c r="C13" s="470"/>
      <c r="D13" s="165">
        <v>1</v>
      </c>
      <c r="E13" s="471"/>
      <c r="F13" s="472"/>
      <c r="G13" s="171">
        <v>1</v>
      </c>
      <c r="H13" s="215">
        <f>G13*30</f>
        <v>30</v>
      </c>
      <c r="I13" s="165">
        <f>J13+K13+L13</f>
        <v>15</v>
      </c>
      <c r="J13" s="165">
        <v>8</v>
      </c>
      <c r="K13" s="165"/>
      <c r="L13" s="165">
        <v>7</v>
      </c>
      <c r="M13" s="223">
        <f>H13-I13</f>
        <v>15</v>
      </c>
      <c r="N13" s="204">
        <v>1</v>
      </c>
      <c r="O13" s="471"/>
      <c r="P13" s="471"/>
      <c r="Q13" s="472"/>
    </row>
    <row r="14" spans="1:23" s="7" customFormat="1" ht="19.5" customHeight="1">
      <c r="A14" s="173" t="s">
        <v>70</v>
      </c>
      <c r="B14" s="191" t="s">
        <v>125</v>
      </c>
      <c r="C14" s="329"/>
      <c r="D14" s="330"/>
      <c r="E14" s="330"/>
      <c r="F14" s="331"/>
      <c r="G14" s="171">
        <v>3</v>
      </c>
      <c r="H14" s="362"/>
      <c r="I14" s="330"/>
      <c r="J14" s="330"/>
      <c r="K14" s="330"/>
      <c r="L14" s="330"/>
      <c r="M14" s="363"/>
      <c r="N14" s="329"/>
      <c r="O14" s="330"/>
      <c r="P14" s="330"/>
      <c r="Q14" s="331"/>
      <c r="W14" s="125"/>
    </row>
    <row r="15" spans="1:23" s="7" customFormat="1" ht="19.5" customHeight="1">
      <c r="A15" s="172"/>
      <c r="B15" s="190" t="s">
        <v>212</v>
      </c>
      <c r="C15" s="204"/>
      <c r="D15" s="165"/>
      <c r="E15" s="165"/>
      <c r="F15" s="166"/>
      <c r="G15" s="171">
        <v>2</v>
      </c>
      <c r="H15" s="215"/>
      <c r="I15" s="165"/>
      <c r="J15" s="165"/>
      <c r="K15" s="165"/>
      <c r="L15" s="165"/>
      <c r="M15" s="223"/>
      <c r="N15" s="204"/>
      <c r="O15" s="165"/>
      <c r="P15" s="165"/>
      <c r="Q15" s="166"/>
      <c r="W15" s="125"/>
    </row>
    <row r="16" spans="1:22" s="17" customFormat="1" ht="19.5" customHeight="1">
      <c r="A16" s="173"/>
      <c r="B16" s="297" t="s">
        <v>114</v>
      </c>
      <c r="C16" s="113"/>
      <c r="D16" s="186">
        <v>2</v>
      </c>
      <c r="E16" s="186"/>
      <c r="F16" s="194"/>
      <c r="G16" s="171">
        <v>1</v>
      </c>
      <c r="H16" s="185">
        <f>G16*30</f>
        <v>30</v>
      </c>
      <c r="I16" s="187">
        <v>10</v>
      </c>
      <c r="J16" s="186">
        <v>10</v>
      </c>
      <c r="K16" s="186"/>
      <c r="L16" s="186"/>
      <c r="M16" s="373">
        <f>H16-I16</f>
        <v>20</v>
      </c>
      <c r="N16" s="202"/>
      <c r="O16" s="189">
        <v>0.5</v>
      </c>
      <c r="P16" s="188"/>
      <c r="Q16" s="69"/>
      <c r="V16" s="74"/>
    </row>
    <row r="17" spans="1:22" s="17" customFormat="1" ht="19.5" customHeight="1">
      <c r="A17" s="173" t="s">
        <v>71</v>
      </c>
      <c r="B17" s="190" t="s">
        <v>213</v>
      </c>
      <c r="C17" s="272" t="s">
        <v>152</v>
      </c>
      <c r="D17" s="85"/>
      <c r="E17" s="51"/>
      <c r="F17" s="195"/>
      <c r="G17" s="171">
        <v>4</v>
      </c>
      <c r="H17" s="369"/>
      <c r="I17" s="84"/>
      <c r="J17" s="84"/>
      <c r="K17" s="85"/>
      <c r="L17" s="85"/>
      <c r="M17" s="374"/>
      <c r="N17" s="202"/>
      <c r="O17" s="189"/>
      <c r="P17" s="188"/>
      <c r="Q17" s="69"/>
      <c r="V17" s="74"/>
    </row>
    <row r="18" spans="1:22" s="17" customFormat="1" ht="21" customHeight="1">
      <c r="A18" s="173" t="s">
        <v>72</v>
      </c>
      <c r="B18" s="382" t="s">
        <v>223</v>
      </c>
      <c r="C18" s="272" t="s">
        <v>152</v>
      </c>
      <c r="D18" s="82"/>
      <c r="E18" s="82"/>
      <c r="F18" s="273"/>
      <c r="G18" s="169">
        <v>3</v>
      </c>
      <c r="H18" s="369"/>
      <c r="I18" s="84"/>
      <c r="J18" s="84"/>
      <c r="K18" s="85"/>
      <c r="L18" s="85"/>
      <c r="M18" s="374"/>
      <c r="N18" s="202"/>
      <c r="O18" s="189"/>
      <c r="P18" s="188"/>
      <c r="Q18" s="69"/>
      <c r="V18" s="74"/>
    </row>
    <row r="19" spans="1:22" s="17" customFormat="1" ht="19.5" customHeight="1">
      <c r="A19" s="173" t="s">
        <v>73</v>
      </c>
      <c r="B19" s="192" t="s">
        <v>119</v>
      </c>
      <c r="C19" s="105"/>
      <c r="D19" s="85"/>
      <c r="E19" s="51"/>
      <c r="F19" s="195"/>
      <c r="G19" s="171">
        <f>G20+G21</f>
        <v>4</v>
      </c>
      <c r="H19" s="369"/>
      <c r="I19" s="84"/>
      <c r="J19" s="84"/>
      <c r="K19" s="85"/>
      <c r="L19" s="85"/>
      <c r="M19" s="374"/>
      <c r="N19" s="202"/>
      <c r="O19" s="189"/>
      <c r="P19" s="188"/>
      <c r="Q19" s="69"/>
      <c r="V19" s="74"/>
    </row>
    <row r="20" spans="1:22" s="17" customFormat="1" ht="19.5" customHeight="1">
      <c r="A20" s="172"/>
      <c r="B20" s="190" t="s">
        <v>212</v>
      </c>
      <c r="C20" s="105"/>
      <c r="D20" s="85"/>
      <c r="E20" s="51"/>
      <c r="F20" s="195"/>
      <c r="G20" s="169">
        <v>1</v>
      </c>
      <c r="H20" s="369"/>
      <c r="I20" s="84"/>
      <c r="J20" s="84"/>
      <c r="K20" s="85"/>
      <c r="L20" s="85"/>
      <c r="M20" s="374"/>
      <c r="N20" s="202"/>
      <c r="O20" s="189"/>
      <c r="P20" s="188"/>
      <c r="Q20" s="69"/>
      <c r="V20" s="74"/>
    </row>
    <row r="21" spans="1:22" s="6" customFormat="1" ht="19.5" customHeight="1">
      <c r="A21" s="172"/>
      <c r="B21" s="297" t="s">
        <v>114</v>
      </c>
      <c r="C21" s="105"/>
      <c r="D21" s="61">
        <v>1</v>
      </c>
      <c r="E21" s="58"/>
      <c r="F21" s="195"/>
      <c r="G21" s="169">
        <v>3</v>
      </c>
      <c r="H21" s="369">
        <f>G21*30</f>
        <v>90</v>
      </c>
      <c r="I21" s="84">
        <v>45</v>
      </c>
      <c r="J21" s="84">
        <v>15</v>
      </c>
      <c r="K21" s="85"/>
      <c r="L21" s="85">
        <v>15</v>
      </c>
      <c r="M21" s="374">
        <f>H21-I21</f>
        <v>45</v>
      </c>
      <c r="N21" s="124">
        <v>2</v>
      </c>
      <c r="O21" s="101"/>
      <c r="P21" s="87"/>
      <c r="Q21" s="86"/>
      <c r="V21" s="126"/>
    </row>
    <row r="22" spans="1:22" s="6" customFormat="1" ht="19.5" customHeight="1">
      <c r="A22" s="172" t="s">
        <v>74</v>
      </c>
      <c r="B22" s="192" t="s">
        <v>30</v>
      </c>
      <c r="C22" s="207"/>
      <c r="D22" s="64"/>
      <c r="E22" s="62"/>
      <c r="F22" s="208"/>
      <c r="G22" s="171">
        <v>10</v>
      </c>
      <c r="H22" s="369"/>
      <c r="I22" s="84"/>
      <c r="J22" s="84"/>
      <c r="K22" s="85"/>
      <c r="L22" s="85"/>
      <c r="M22" s="374"/>
      <c r="N22" s="124"/>
      <c r="O22" s="101"/>
      <c r="P22" s="87"/>
      <c r="Q22" s="86"/>
      <c r="V22" s="126"/>
    </row>
    <row r="23" spans="1:22" s="6" customFormat="1" ht="19.5" customHeight="1">
      <c r="A23" s="172"/>
      <c r="B23" s="190" t="s">
        <v>212</v>
      </c>
      <c r="C23" s="205"/>
      <c r="D23" s="64"/>
      <c r="E23" s="62"/>
      <c r="F23" s="206"/>
      <c r="G23" s="169">
        <v>4</v>
      </c>
      <c r="H23" s="369"/>
      <c r="I23" s="84"/>
      <c r="J23" s="84"/>
      <c r="K23" s="85"/>
      <c r="L23" s="85"/>
      <c r="M23" s="374"/>
      <c r="N23" s="124"/>
      <c r="O23" s="101"/>
      <c r="P23" s="87"/>
      <c r="Q23" s="86"/>
      <c r="V23" s="126"/>
    </row>
    <row r="24" spans="1:22" s="6" customFormat="1" ht="19.5" customHeight="1">
      <c r="A24" s="172"/>
      <c r="B24" s="297" t="s">
        <v>114</v>
      </c>
      <c r="C24" s="118">
        <v>1</v>
      </c>
      <c r="D24" s="56"/>
      <c r="E24" s="56"/>
      <c r="F24" s="196"/>
      <c r="G24" s="169">
        <v>6</v>
      </c>
      <c r="H24" s="369">
        <f>G24*30</f>
        <v>180</v>
      </c>
      <c r="I24" s="84">
        <f>J24+K24+L24</f>
        <v>60</v>
      </c>
      <c r="J24" s="84">
        <v>30</v>
      </c>
      <c r="K24" s="85">
        <v>30</v>
      </c>
      <c r="L24" s="85"/>
      <c r="M24" s="374">
        <f>H24-I24</f>
        <v>120</v>
      </c>
      <c r="N24" s="124">
        <v>4</v>
      </c>
      <c r="O24" s="101"/>
      <c r="P24" s="87"/>
      <c r="Q24" s="86"/>
      <c r="V24" s="126"/>
    </row>
    <row r="25" spans="1:22" s="6" customFormat="1" ht="19.5" customHeight="1">
      <c r="A25" s="172" t="s">
        <v>99</v>
      </c>
      <c r="B25" s="192" t="s">
        <v>92</v>
      </c>
      <c r="C25" s="118"/>
      <c r="D25" s="56"/>
      <c r="E25" s="56"/>
      <c r="F25" s="196"/>
      <c r="G25" s="171">
        <f>G26+G27</f>
        <v>15</v>
      </c>
      <c r="H25" s="369"/>
      <c r="I25" s="84"/>
      <c r="J25" s="84"/>
      <c r="K25" s="85"/>
      <c r="L25" s="85"/>
      <c r="M25" s="374"/>
      <c r="N25" s="124"/>
      <c r="O25" s="101"/>
      <c r="P25" s="87"/>
      <c r="Q25" s="86"/>
      <c r="V25" s="126"/>
    </row>
    <row r="26" spans="1:22" s="6" customFormat="1" ht="19.5" customHeight="1">
      <c r="A26" s="172"/>
      <c r="B26" s="190" t="s">
        <v>212</v>
      </c>
      <c r="C26" s="118"/>
      <c r="D26" s="56"/>
      <c r="E26" s="56"/>
      <c r="F26" s="196"/>
      <c r="G26" s="169">
        <v>9</v>
      </c>
      <c r="H26" s="369"/>
      <c r="I26" s="84"/>
      <c r="J26" s="84"/>
      <c r="K26" s="85"/>
      <c r="L26" s="85"/>
      <c r="M26" s="374"/>
      <c r="N26" s="124"/>
      <c r="O26" s="101"/>
      <c r="P26" s="87"/>
      <c r="Q26" s="86"/>
      <c r="V26" s="126"/>
    </row>
    <row r="27" spans="1:17" s="6" customFormat="1" ht="19.5" customHeight="1">
      <c r="A27" s="172"/>
      <c r="B27" s="297" t="s">
        <v>114</v>
      </c>
      <c r="C27" s="106">
        <v>1</v>
      </c>
      <c r="D27" s="45"/>
      <c r="E27" s="45"/>
      <c r="F27" s="195"/>
      <c r="G27" s="170">
        <v>6</v>
      </c>
      <c r="H27" s="369">
        <f>G27*30</f>
        <v>180</v>
      </c>
      <c r="I27" s="84">
        <f>J27+K27+L27</f>
        <v>60</v>
      </c>
      <c r="J27" s="84">
        <v>30</v>
      </c>
      <c r="K27" s="85"/>
      <c r="L27" s="85">
        <v>30</v>
      </c>
      <c r="M27" s="374">
        <f>H27-I27</f>
        <v>120</v>
      </c>
      <c r="N27" s="124">
        <v>4</v>
      </c>
      <c r="O27" s="101"/>
      <c r="P27" s="87"/>
      <c r="Q27" s="86"/>
    </row>
    <row r="28" spans="1:17" s="6" customFormat="1" ht="21.75" customHeight="1">
      <c r="A28" s="172" t="s">
        <v>100</v>
      </c>
      <c r="B28" s="192" t="s">
        <v>93</v>
      </c>
      <c r="C28" s="106"/>
      <c r="D28" s="51"/>
      <c r="E28" s="51"/>
      <c r="F28" s="195"/>
      <c r="G28" s="171">
        <v>4</v>
      </c>
      <c r="H28" s="369"/>
      <c r="I28" s="84"/>
      <c r="J28" s="84"/>
      <c r="K28" s="85"/>
      <c r="L28" s="85"/>
      <c r="M28" s="374"/>
      <c r="N28" s="124"/>
      <c r="O28" s="101"/>
      <c r="P28" s="87"/>
      <c r="Q28" s="86"/>
    </row>
    <row r="29" spans="1:17" s="6" customFormat="1" ht="19.5" customHeight="1">
      <c r="A29" s="172"/>
      <c r="B29" s="190" t="s">
        <v>212</v>
      </c>
      <c r="C29" s="106"/>
      <c r="D29" s="51"/>
      <c r="E29" s="51"/>
      <c r="F29" s="195"/>
      <c r="G29" s="170">
        <v>1.5</v>
      </c>
      <c r="H29" s="369"/>
      <c r="I29" s="84"/>
      <c r="J29" s="84"/>
      <c r="K29" s="85"/>
      <c r="L29" s="85"/>
      <c r="M29" s="374"/>
      <c r="N29" s="124"/>
      <c r="O29" s="101"/>
      <c r="P29" s="87"/>
      <c r="Q29" s="86"/>
    </row>
    <row r="30" spans="1:17" s="6" customFormat="1" ht="20.25" customHeight="1">
      <c r="A30" s="172"/>
      <c r="B30" s="297" t="s">
        <v>114</v>
      </c>
      <c r="C30" s="106">
        <v>2</v>
      </c>
      <c r="D30" s="51"/>
      <c r="E30" s="51"/>
      <c r="F30" s="195"/>
      <c r="G30" s="169">
        <v>2.5</v>
      </c>
      <c r="H30" s="369">
        <f>G30*30</f>
        <v>75</v>
      </c>
      <c r="I30" s="84">
        <f>J30+K30+L30</f>
        <v>36</v>
      </c>
      <c r="J30" s="84">
        <v>18</v>
      </c>
      <c r="K30" s="85"/>
      <c r="L30" s="85">
        <v>18</v>
      </c>
      <c r="M30" s="375">
        <f>H30-I30</f>
        <v>39</v>
      </c>
      <c r="N30" s="124"/>
      <c r="O30" s="101">
        <v>2</v>
      </c>
      <c r="P30" s="87"/>
      <c r="Q30" s="86"/>
    </row>
    <row r="31" spans="1:17" s="6" customFormat="1" ht="20.25" customHeight="1">
      <c r="A31" s="172" t="s">
        <v>101</v>
      </c>
      <c r="B31" s="193" t="s">
        <v>95</v>
      </c>
      <c r="C31" s="209"/>
      <c r="D31" s="58"/>
      <c r="E31" s="58"/>
      <c r="F31" s="197"/>
      <c r="G31" s="171">
        <f>G32+G33</f>
        <v>11.5</v>
      </c>
      <c r="H31" s="370"/>
      <c r="I31" s="60"/>
      <c r="J31" s="60"/>
      <c r="K31" s="61"/>
      <c r="L31" s="61"/>
      <c r="M31" s="376"/>
      <c r="N31" s="203"/>
      <c r="O31" s="102"/>
      <c r="P31" s="73"/>
      <c r="Q31" s="72"/>
    </row>
    <row r="32" spans="1:17" s="6" customFormat="1" ht="20.25" customHeight="1">
      <c r="A32" s="172"/>
      <c r="B32" s="190" t="s">
        <v>212</v>
      </c>
      <c r="C32" s="209"/>
      <c r="D32" s="58"/>
      <c r="E32" s="58"/>
      <c r="F32" s="197"/>
      <c r="G32" s="456">
        <v>6.5</v>
      </c>
      <c r="H32" s="370"/>
      <c r="I32" s="60"/>
      <c r="J32" s="60"/>
      <c r="K32" s="61"/>
      <c r="L32" s="61"/>
      <c r="M32" s="376"/>
      <c r="N32" s="203"/>
      <c r="O32" s="102"/>
      <c r="P32" s="73"/>
      <c r="Q32" s="72"/>
    </row>
    <row r="33" spans="1:17" s="6" customFormat="1" ht="19.5" customHeight="1">
      <c r="A33" s="172"/>
      <c r="B33" s="297" t="s">
        <v>114</v>
      </c>
      <c r="C33" s="127" t="s">
        <v>37</v>
      </c>
      <c r="D33" s="58"/>
      <c r="E33" s="58"/>
      <c r="F33" s="197"/>
      <c r="G33" s="217">
        <v>5</v>
      </c>
      <c r="H33" s="370">
        <f>G33*30</f>
        <v>150</v>
      </c>
      <c r="I33" s="60">
        <f>J33+K33+L33</f>
        <v>60</v>
      </c>
      <c r="J33" s="60">
        <v>30</v>
      </c>
      <c r="K33" s="60">
        <v>15</v>
      </c>
      <c r="L33" s="60">
        <v>15</v>
      </c>
      <c r="M33" s="377">
        <f>H33-I33</f>
        <v>90</v>
      </c>
      <c r="N33" s="203">
        <v>4</v>
      </c>
      <c r="O33" s="102"/>
      <c r="P33" s="73"/>
      <c r="Q33" s="72"/>
    </row>
    <row r="34" spans="1:17" s="6" customFormat="1" ht="19.5" customHeight="1">
      <c r="A34" s="172" t="s">
        <v>132</v>
      </c>
      <c r="B34" s="210" t="s">
        <v>58</v>
      </c>
      <c r="C34" s="212"/>
      <c r="D34" s="62"/>
      <c r="E34" s="62"/>
      <c r="F34" s="213"/>
      <c r="G34" s="171">
        <v>4</v>
      </c>
      <c r="H34" s="221"/>
      <c r="I34" s="63"/>
      <c r="J34" s="63"/>
      <c r="K34" s="63"/>
      <c r="L34" s="63"/>
      <c r="M34" s="378"/>
      <c r="N34" s="52"/>
      <c r="O34" s="53"/>
      <c r="P34" s="53"/>
      <c r="Q34" s="54"/>
    </row>
    <row r="35" spans="1:17" s="6" customFormat="1" ht="19.5" customHeight="1">
      <c r="A35" s="172"/>
      <c r="B35" s="191" t="s">
        <v>212</v>
      </c>
      <c r="C35" s="212"/>
      <c r="D35" s="62"/>
      <c r="E35" s="62"/>
      <c r="F35" s="213"/>
      <c r="G35" s="457">
        <v>3</v>
      </c>
      <c r="H35" s="221"/>
      <c r="I35" s="63"/>
      <c r="J35" s="63"/>
      <c r="K35" s="63"/>
      <c r="L35" s="63"/>
      <c r="M35" s="378"/>
      <c r="N35" s="52"/>
      <c r="O35" s="53"/>
      <c r="P35" s="53"/>
      <c r="Q35" s="54"/>
    </row>
    <row r="36" spans="1:17" s="17" customFormat="1" ht="18.75" customHeight="1">
      <c r="A36" s="172"/>
      <c r="B36" s="298" t="s">
        <v>114</v>
      </c>
      <c r="C36" s="48">
        <v>1</v>
      </c>
      <c r="D36" s="248"/>
      <c r="E36" s="248"/>
      <c r="F36" s="249"/>
      <c r="G36" s="264">
        <v>1</v>
      </c>
      <c r="H36" s="50">
        <f>G36*30</f>
        <v>30</v>
      </c>
      <c r="I36" s="47">
        <v>15</v>
      </c>
      <c r="J36" s="47">
        <v>15</v>
      </c>
      <c r="K36" s="47"/>
      <c r="L36" s="47"/>
      <c r="M36" s="379">
        <f>H36-I36</f>
        <v>15</v>
      </c>
      <c r="N36" s="250">
        <v>1</v>
      </c>
      <c r="O36" s="251"/>
      <c r="P36" s="252"/>
      <c r="Q36" s="253"/>
    </row>
    <row r="37" spans="1:23" s="17" customFormat="1" ht="18.75" customHeight="1">
      <c r="A37" s="172" t="s">
        <v>153</v>
      </c>
      <c r="B37" s="265" t="s">
        <v>81</v>
      </c>
      <c r="C37" s="48"/>
      <c r="D37" s="248"/>
      <c r="E37" s="248"/>
      <c r="F37" s="249"/>
      <c r="G37" s="222">
        <f>G38+G39</f>
        <v>12</v>
      </c>
      <c r="H37" s="50"/>
      <c r="I37" s="47"/>
      <c r="J37" s="47"/>
      <c r="K37" s="47"/>
      <c r="L37" s="47"/>
      <c r="M37" s="379"/>
      <c r="N37" s="48"/>
      <c r="O37" s="50"/>
      <c r="P37" s="47"/>
      <c r="Q37" s="314"/>
      <c r="V37" s="279"/>
      <c r="W37" s="76"/>
    </row>
    <row r="38" spans="1:17" s="17" customFormat="1" ht="18.75" customHeight="1">
      <c r="A38" s="172"/>
      <c r="B38" s="190" t="s">
        <v>212</v>
      </c>
      <c r="C38" s="113"/>
      <c r="D38" s="254"/>
      <c r="E38" s="254"/>
      <c r="F38" s="266"/>
      <c r="G38" s="406">
        <v>10</v>
      </c>
      <c r="H38" s="185"/>
      <c r="I38" s="40"/>
      <c r="J38" s="40"/>
      <c r="K38" s="40"/>
      <c r="L38" s="40"/>
      <c r="M38" s="380"/>
      <c r="N38" s="113"/>
      <c r="O38" s="185"/>
      <c r="P38" s="40"/>
      <c r="Q38" s="315"/>
    </row>
    <row r="39" spans="1:17" s="17" customFormat="1" ht="18.75" customHeight="1">
      <c r="A39" s="172"/>
      <c r="B39" s="297" t="s">
        <v>114</v>
      </c>
      <c r="C39" s="267"/>
      <c r="D39" s="117">
        <v>4</v>
      </c>
      <c r="E39" s="79"/>
      <c r="F39" s="268" t="s">
        <v>98</v>
      </c>
      <c r="G39" s="171">
        <v>2</v>
      </c>
      <c r="H39" s="185"/>
      <c r="I39" s="40"/>
      <c r="J39" s="40"/>
      <c r="K39" s="40"/>
      <c r="L39" s="40"/>
      <c r="M39" s="381"/>
      <c r="N39" s="159" t="s">
        <v>82</v>
      </c>
      <c r="O39" s="129" t="s">
        <v>82</v>
      </c>
      <c r="P39" s="129" t="s">
        <v>82</v>
      </c>
      <c r="Q39" s="160">
        <v>2</v>
      </c>
    </row>
    <row r="40" spans="1:17" s="17" customFormat="1" ht="18.75" customHeight="1">
      <c r="A40" s="172" t="s">
        <v>154</v>
      </c>
      <c r="B40" s="210" t="s">
        <v>155</v>
      </c>
      <c r="C40" s="212"/>
      <c r="D40" s="47"/>
      <c r="E40" s="47"/>
      <c r="F40" s="49"/>
      <c r="G40" s="269">
        <f>G41+G42</f>
        <v>4</v>
      </c>
      <c r="H40" s="216"/>
      <c r="I40" s="211"/>
      <c r="J40" s="63"/>
      <c r="K40" s="64"/>
      <c r="L40" s="64"/>
      <c r="M40" s="224"/>
      <c r="N40" s="48"/>
      <c r="O40" s="47"/>
      <c r="P40" s="129"/>
      <c r="Q40" s="160"/>
    </row>
    <row r="41" spans="1:17" s="17" customFormat="1" ht="18.75" customHeight="1">
      <c r="A41" s="172"/>
      <c r="B41" s="100" t="s">
        <v>212</v>
      </c>
      <c r="C41" s="108"/>
      <c r="D41" s="47"/>
      <c r="E41" s="47"/>
      <c r="F41" s="49"/>
      <c r="G41" s="269">
        <v>1.5</v>
      </c>
      <c r="H41" s="216"/>
      <c r="I41" s="211"/>
      <c r="J41" s="63"/>
      <c r="K41" s="64"/>
      <c r="L41" s="64"/>
      <c r="M41" s="224"/>
      <c r="N41" s="48"/>
      <c r="O41" s="47"/>
      <c r="P41" s="129"/>
      <c r="Q41" s="160"/>
    </row>
    <row r="42" spans="1:17" s="17" customFormat="1" ht="18.75" customHeight="1">
      <c r="A42" s="172"/>
      <c r="B42" s="309" t="s">
        <v>114</v>
      </c>
      <c r="C42" s="108"/>
      <c r="D42" s="47">
        <v>2</v>
      </c>
      <c r="E42" s="47"/>
      <c r="F42" s="49"/>
      <c r="G42" s="269">
        <v>2.5</v>
      </c>
      <c r="H42" s="216">
        <f>G42*30</f>
        <v>75</v>
      </c>
      <c r="I42" s="211">
        <f>J42+K42+L42</f>
        <v>36</v>
      </c>
      <c r="J42" s="63">
        <v>18</v>
      </c>
      <c r="K42" s="64"/>
      <c r="L42" s="64">
        <v>18</v>
      </c>
      <c r="M42" s="224">
        <f>H42-I42</f>
        <v>39</v>
      </c>
      <c r="N42" s="48"/>
      <c r="O42" s="47">
        <v>2</v>
      </c>
      <c r="P42" s="129"/>
      <c r="Q42" s="160"/>
    </row>
    <row r="43" spans="1:17" s="17" customFormat="1" ht="18.75" customHeight="1">
      <c r="A43" s="172" t="s">
        <v>168</v>
      </c>
      <c r="B43" s="100" t="s">
        <v>80</v>
      </c>
      <c r="C43" s="108"/>
      <c r="D43" s="64"/>
      <c r="E43" s="64"/>
      <c r="F43" s="220"/>
      <c r="G43" s="222">
        <f>G44+G45</f>
        <v>4</v>
      </c>
      <c r="H43" s="221"/>
      <c r="I43" s="211"/>
      <c r="J43" s="63"/>
      <c r="K43" s="64"/>
      <c r="L43" s="64"/>
      <c r="M43" s="224"/>
      <c r="N43" s="52"/>
      <c r="O43" s="53"/>
      <c r="P43" s="53"/>
      <c r="Q43" s="54"/>
    </row>
    <row r="44" spans="1:17" s="17" customFormat="1" ht="18.75" customHeight="1">
      <c r="A44" s="172"/>
      <c r="B44" s="100" t="s">
        <v>212</v>
      </c>
      <c r="C44" s="108"/>
      <c r="D44" s="64"/>
      <c r="E44" s="64"/>
      <c r="F44" s="220"/>
      <c r="G44" s="222">
        <v>2.5</v>
      </c>
      <c r="H44" s="221"/>
      <c r="I44" s="211"/>
      <c r="J44" s="63"/>
      <c r="K44" s="64"/>
      <c r="L44" s="64"/>
      <c r="M44" s="224"/>
      <c r="N44" s="52"/>
      <c r="O44" s="53"/>
      <c r="P44" s="53"/>
      <c r="Q44" s="54"/>
    </row>
    <row r="45" spans="1:17" s="17" customFormat="1" ht="18.75" customHeight="1">
      <c r="A45" s="172"/>
      <c r="B45" s="309" t="s">
        <v>114</v>
      </c>
      <c r="C45" s="225" t="s">
        <v>96</v>
      </c>
      <c r="D45" s="226"/>
      <c r="E45" s="226"/>
      <c r="F45" s="227"/>
      <c r="G45" s="228">
        <v>1.5</v>
      </c>
      <c r="H45" s="229">
        <f>G45*30</f>
        <v>45</v>
      </c>
      <c r="I45" s="230">
        <f>J45+K45+L45</f>
        <v>26</v>
      </c>
      <c r="J45" s="231">
        <v>13</v>
      </c>
      <c r="K45" s="232">
        <v>13</v>
      </c>
      <c r="L45" s="232"/>
      <c r="M45" s="233">
        <f>H45-I45</f>
        <v>19</v>
      </c>
      <c r="N45" s="234"/>
      <c r="O45" s="235"/>
      <c r="P45" s="235"/>
      <c r="Q45" s="319">
        <v>2</v>
      </c>
    </row>
    <row r="46" spans="1:17" s="17" customFormat="1" ht="18.75" customHeight="1">
      <c r="A46" s="172" t="s">
        <v>169</v>
      </c>
      <c r="B46" s="392" t="s">
        <v>59</v>
      </c>
      <c r="C46" s="473"/>
      <c r="D46" s="165"/>
      <c r="E46" s="471"/>
      <c r="F46" s="474"/>
      <c r="G46" s="222">
        <f>G47+G48</f>
        <v>3</v>
      </c>
      <c r="H46" s="215"/>
      <c r="I46" s="165"/>
      <c r="J46" s="165"/>
      <c r="K46" s="165"/>
      <c r="L46" s="165"/>
      <c r="M46" s="223"/>
      <c r="N46" s="204"/>
      <c r="O46" s="471"/>
      <c r="P46" s="471"/>
      <c r="Q46" s="472"/>
    </row>
    <row r="47" spans="1:17" s="17" customFormat="1" ht="18.75" customHeight="1">
      <c r="A47" s="172"/>
      <c r="B47" s="100" t="s">
        <v>212</v>
      </c>
      <c r="C47" s="473"/>
      <c r="D47" s="165"/>
      <c r="E47" s="471"/>
      <c r="F47" s="474"/>
      <c r="G47" s="222">
        <v>1.5</v>
      </c>
      <c r="H47" s="215"/>
      <c r="I47" s="165"/>
      <c r="J47" s="165"/>
      <c r="K47" s="165"/>
      <c r="L47" s="165"/>
      <c r="M47" s="223"/>
      <c r="N47" s="204"/>
      <c r="O47" s="471"/>
      <c r="P47" s="471"/>
      <c r="Q47" s="472"/>
    </row>
    <row r="48" spans="1:17" s="17" customFormat="1" ht="18.75" customHeight="1">
      <c r="A48" s="172"/>
      <c r="B48" s="307" t="s">
        <v>114</v>
      </c>
      <c r="C48" s="50"/>
      <c r="D48" s="47">
        <v>4</v>
      </c>
      <c r="E48" s="47"/>
      <c r="F48" s="431"/>
      <c r="G48" s="222">
        <v>1.5</v>
      </c>
      <c r="H48" s="540">
        <f>G48*30</f>
        <v>45</v>
      </c>
      <c r="I48" s="211">
        <f>J48+K48+L48</f>
        <v>26</v>
      </c>
      <c r="J48" s="63">
        <v>13</v>
      </c>
      <c r="K48" s="64"/>
      <c r="L48" s="64">
        <v>13</v>
      </c>
      <c r="M48" s="224">
        <f>H48-I48</f>
        <v>19</v>
      </c>
      <c r="N48" s="48"/>
      <c r="O48" s="47"/>
      <c r="P48" s="53"/>
      <c r="Q48" s="54">
        <v>2</v>
      </c>
    </row>
    <row r="49" spans="1:17" s="17" customFormat="1" ht="18.75" customHeight="1">
      <c r="A49" s="172" t="s">
        <v>184</v>
      </c>
      <c r="B49" s="100" t="s">
        <v>214</v>
      </c>
      <c r="C49" s="185"/>
      <c r="D49" s="40" t="s">
        <v>158</v>
      </c>
      <c r="E49" s="40"/>
      <c r="F49" s="381"/>
      <c r="G49" s="222">
        <v>3</v>
      </c>
      <c r="H49" s="541"/>
      <c r="I49" s="412"/>
      <c r="J49" s="402"/>
      <c r="K49" s="403"/>
      <c r="L49" s="403"/>
      <c r="M49" s="413"/>
      <c r="N49" s="542"/>
      <c r="O49" s="40"/>
      <c r="P49" s="337"/>
      <c r="Q49" s="116"/>
    </row>
    <row r="50" spans="1:17" s="17" customFormat="1" ht="18.75" customHeight="1">
      <c r="A50" s="172" t="s">
        <v>201</v>
      </c>
      <c r="B50" s="100" t="s">
        <v>215</v>
      </c>
      <c r="C50" s="185"/>
      <c r="D50" s="40" t="s">
        <v>158</v>
      </c>
      <c r="E50" s="40"/>
      <c r="F50" s="381"/>
      <c r="G50" s="222">
        <v>3</v>
      </c>
      <c r="H50" s="541"/>
      <c r="I50" s="412"/>
      <c r="J50" s="402"/>
      <c r="K50" s="403"/>
      <c r="L50" s="403"/>
      <c r="M50" s="413"/>
      <c r="N50" s="542"/>
      <c r="O50" s="40"/>
      <c r="P50" s="337"/>
      <c r="Q50" s="116"/>
    </row>
    <row r="51" spans="1:17" s="17" customFormat="1" ht="18.75" customHeight="1" thickBot="1">
      <c r="A51" s="172" t="s">
        <v>202</v>
      </c>
      <c r="B51" s="100" t="s">
        <v>216</v>
      </c>
      <c r="C51" s="185"/>
      <c r="D51" s="40" t="s">
        <v>158</v>
      </c>
      <c r="E51" s="40"/>
      <c r="F51" s="381"/>
      <c r="G51" s="222">
        <v>3</v>
      </c>
      <c r="H51" s="541"/>
      <c r="I51" s="412"/>
      <c r="J51" s="402"/>
      <c r="K51" s="403"/>
      <c r="L51" s="403"/>
      <c r="M51" s="413"/>
      <c r="N51" s="542"/>
      <c r="O51" s="40"/>
      <c r="P51" s="337"/>
      <c r="Q51" s="116"/>
    </row>
    <row r="52" spans="1:17" s="17" customFormat="1" ht="19.5" customHeight="1" thickBot="1">
      <c r="A52" s="742" t="s">
        <v>217</v>
      </c>
      <c r="B52" s="776"/>
      <c r="C52" s="284"/>
      <c r="D52" s="285"/>
      <c r="E52" s="285"/>
      <c r="F52" s="286"/>
      <c r="G52" s="287">
        <f>G15+G20+G23+G26+G29+G17+G32+G35+G38+G41+G18+G12+G44+G47+G49+G50+G51</f>
        <v>59</v>
      </c>
      <c r="H52" s="357"/>
      <c r="I52" s="358"/>
      <c r="J52" s="358"/>
      <c r="K52" s="358"/>
      <c r="L52" s="358"/>
      <c r="M52" s="358"/>
      <c r="N52" s="290"/>
      <c r="O52" s="289"/>
      <c r="P52" s="289"/>
      <c r="Q52" s="291"/>
    </row>
    <row r="53" spans="1:17" s="6" customFormat="1" ht="19.5" customHeight="1" thickBot="1">
      <c r="A53" s="742" t="s">
        <v>115</v>
      </c>
      <c r="B53" s="743"/>
      <c r="C53" s="284"/>
      <c r="D53" s="285"/>
      <c r="E53" s="285"/>
      <c r="F53" s="286"/>
      <c r="G53" s="290">
        <f>G16+G21+G24+G27+G30+G33+G36+G39+G13+G42+G45+G48</f>
        <v>33</v>
      </c>
      <c r="H53" s="344">
        <f>G53*30</f>
        <v>990</v>
      </c>
      <c r="I53" s="332">
        <f>SUM(I13:I169)</f>
        <v>464</v>
      </c>
      <c r="J53" s="332">
        <f>SUM(J13:J169)</f>
        <v>230</v>
      </c>
      <c r="K53" s="332">
        <f>SUM(K13:K169)</f>
        <v>88</v>
      </c>
      <c r="L53" s="332">
        <f>SUM(L13:L169)</f>
        <v>146</v>
      </c>
      <c r="M53" s="345">
        <f>SUM(M13:M169)</f>
        <v>466</v>
      </c>
      <c r="N53" s="288">
        <f>SUM(N13:N52)</f>
        <v>16</v>
      </c>
      <c r="O53" s="289">
        <f>SUM(O16:O169)</f>
        <v>4.5</v>
      </c>
      <c r="P53" s="289">
        <f>SUM(P11:P52)</f>
        <v>0</v>
      </c>
      <c r="Q53" s="291">
        <f>SUM(Q16:Q169)</f>
        <v>6</v>
      </c>
    </row>
    <row r="54" spans="1:17" s="6" customFormat="1" ht="19.5" customHeight="1" thickBot="1">
      <c r="A54" s="829" t="s">
        <v>130</v>
      </c>
      <c r="B54" s="830"/>
      <c r="C54" s="830"/>
      <c r="D54" s="830"/>
      <c r="E54" s="830"/>
      <c r="F54" s="830"/>
      <c r="G54" s="830"/>
      <c r="H54" s="832"/>
      <c r="I54" s="832"/>
      <c r="J54" s="832"/>
      <c r="K54" s="832"/>
      <c r="L54" s="832"/>
      <c r="M54" s="832"/>
      <c r="N54" s="830"/>
      <c r="O54" s="830"/>
      <c r="P54" s="830"/>
      <c r="Q54" s="831"/>
    </row>
    <row r="55" spans="1:17" s="6" customFormat="1" ht="33.75" customHeight="1" hidden="1">
      <c r="A55" s="36" t="s">
        <v>79</v>
      </c>
      <c r="B55" s="37" t="s">
        <v>31</v>
      </c>
      <c r="C55" s="38"/>
      <c r="D55" s="38"/>
      <c r="E55" s="38"/>
      <c r="F55" s="38"/>
      <c r="G55" s="39"/>
      <c r="H55" s="40"/>
      <c r="I55" s="38"/>
      <c r="J55" s="38"/>
      <c r="K55" s="38"/>
      <c r="L55" s="38"/>
      <c r="M55" s="38"/>
      <c r="N55" s="41"/>
      <c r="O55" s="42"/>
      <c r="P55" s="43"/>
      <c r="Q55" s="40"/>
    </row>
    <row r="56" spans="1:17" s="6" customFormat="1" ht="19.5" customHeight="1" hidden="1">
      <c r="A56" s="109"/>
      <c r="B56" s="66" t="s">
        <v>212</v>
      </c>
      <c r="C56" s="45"/>
      <c r="D56" s="45"/>
      <c r="E56" s="45"/>
      <c r="F56" s="28"/>
      <c r="G56" s="46"/>
      <c r="H56" s="71"/>
      <c r="I56" s="80"/>
      <c r="J56" s="81"/>
      <c r="K56" s="80"/>
      <c r="L56" s="80"/>
      <c r="M56" s="81"/>
      <c r="N56" s="48"/>
      <c r="O56" s="49"/>
      <c r="P56" s="50"/>
      <c r="Q56" s="47"/>
    </row>
    <row r="57" spans="1:17" s="6" customFormat="1" ht="18.75" customHeight="1">
      <c r="A57" s="308" t="s">
        <v>75</v>
      </c>
      <c r="B57" s="100" t="s">
        <v>33</v>
      </c>
      <c r="C57" s="270"/>
      <c r="D57" s="62"/>
      <c r="E57" s="62"/>
      <c r="F57" s="166"/>
      <c r="G57" s="276">
        <f>G58+G59</f>
        <v>6.5</v>
      </c>
      <c r="H57" s="48"/>
      <c r="I57" s="47"/>
      <c r="J57" s="65"/>
      <c r="K57" s="47"/>
      <c r="L57" s="47"/>
      <c r="M57" s="114"/>
      <c r="N57" s="48"/>
      <c r="O57" s="47"/>
      <c r="P57" s="47"/>
      <c r="Q57" s="49"/>
    </row>
    <row r="58" spans="1:17" s="6" customFormat="1" ht="19.5" customHeight="1">
      <c r="A58" s="172"/>
      <c r="B58" s="100" t="s">
        <v>212</v>
      </c>
      <c r="C58" s="270"/>
      <c r="D58" s="62"/>
      <c r="E58" s="62"/>
      <c r="F58" s="166"/>
      <c r="G58" s="276">
        <v>2</v>
      </c>
      <c r="H58" s="48"/>
      <c r="I58" s="47"/>
      <c r="J58" s="65"/>
      <c r="K58" s="47"/>
      <c r="L58" s="47"/>
      <c r="M58" s="114"/>
      <c r="N58" s="48"/>
      <c r="O58" s="47"/>
      <c r="P58" s="47"/>
      <c r="Q58" s="49"/>
    </row>
    <row r="59" spans="1:17" s="77" customFormat="1" ht="19.5" customHeight="1">
      <c r="A59" s="36"/>
      <c r="B59" s="307" t="s">
        <v>114</v>
      </c>
      <c r="C59" s="543">
        <v>2</v>
      </c>
      <c r="D59" s="45"/>
      <c r="E59" s="45"/>
      <c r="F59" s="544"/>
      <c r="G59" s="545">
        <v>4.5</v>
      </c>
      <c r="H59" s="113">
        <f>G59*30</f>
        <v>135</v>
      </c>
      <c r="I59" s="546">
        <f>SUM(J59:L59)</f>
        <v>54</v>
      </c>
      <c r="J59" s="547">
        <v>36</v>
      </c>
      <c r="K59" s="548">
        <v>18</v>
      </c>
      <c r="L59" s="548">
        <v>0</v>
      </c>
      <c r="M59" s="549">
        <f>H59-I59</f>
        <v>81</v>
      </c>
      <c r="N59" s="336"/>
      <c r="O59" s="337">
        <v>3</v>
      </c>
      <c r="P59" s="550"/>
      <c r="Q59" s="116"/>
    </row>
    <row r="60" spans="1:17" s="77" customFormat="1" ht="19.5" customHeight="1">
      <c r="A60" s="551" t="s">
        <v>76</v>
      </c>
      <c r="B60" s="104" t="s">
        <v>34</v>
      </c>
      <c r="C60" s="105"/>
      <c r="D60" s="51"/>
      <c r="E60" s="51"/>
      <c r="F60" s="552">
        <v>2</v>
      </c>
      <c r="G60" s="553">
        <v>1</v>
      </c>
      <c r="H60" s="48">
        <f>G60*30</f>
        <v>30</v>
      </c>
      <c r="I60" s="82">
        <f>SUM(J60:L60)</f>
        <v>18</v>
      </c>
      <c r="J60" s="84"/>
      <c r="K60" s="85"/>
      <c r="L60" s="85">
        <v>18</v>
      </c>
      <c r="M60" s="83">
        <f>H60-I60</f>
        <v>12</v>
      </c>
      <c r="N60" s="52"/>
      <c r="O60" s="53">
        <v>1</v>
      </c>
      <c r="P60" s="55"/>
      <c r="Q60" s="54"/>
    </row>
    <row r="61" spans="1:17" s="77" customFormat="1" ht="19.5" customHeight="1">
      <c r="A61" s="551" t="s">
        <v>77</v>
      </c>
      <c r="B61" s="103" t="s">
        <v>32</v>
      </c>
      <c r="C61" s="105"/>
      <c r="D61" s="51"/>
      <c r="E61" s="51"/>
      <c r="F61" s="552"/>
      <c r="G61" s="276">
        <f>G62+G63</f>
        <v>4</v>
      </c>
      <c r="H61" s="48"/>
      <c r="I61" s="82"/>
      <c r="J61" s="84"/>
      <c r="K61" s="85"/>
      <c r="L61" s="85"/>
      <c r="M61" s="83"/>
      <c r="N61" s="52"/>
      <c r="O61" s="53"/>
      <c r="P61" s="55"/>
      <c r="Q61" s="54"/>
    </row>
    <row r="62" spans="1:17" s="77" customFormat="1" ht="19.5" customHeight="1">
      <c r="A62" s="551"/>
      <c r="B62" s="100" t="s">
        <v>212</v>
      </c>
      <c r="C62" s="105"/>
      <c r="D62" s="51"/>
      <c r="E62" s="51"/>
      <c r="F62" s="552"/>
      <c r="G62" s="553">
        <v>0.5</v>
      </c>
      <c r="H62" s="48"/>
      <c r="I62" s="82"/>
      <c r="J62" s="84"/>
      <c r="K62" s="85"/>
      <c r="L62" s="85"/>
      <c r="M62" s="83"/>
      <c r="N62" s="52"/>
      <c r="O62" s="53"/>
      <c r="P62" s="55"/>
      <c r="Q62" s="54"/>
    </row>
    <row r="63" spans="1:17" s="6" customFormat="1" ht="19.5" customHeight="1">
      <c r="A63" s="551"/>
      <c r="B63" s="394" t="s">
        <v>114</v>
      </c>
      <c r="C63" s="395" t="s">
        <v>94</v>
      </c>
      <c r="D63" s="396"/>
      <c r="E63" s="396"/>
      <c r="F63" s="397"/>
      <c r="G63" s="458">
        <v>3.5</v>
      </c>
      <c r="H63" s="48">
        <f>G63*30</f>
        <v>105</v>
      </c>
      <c r="I63" s="398">
        <f>SUM(J63:L63)</f>
        <v>36</v>
      </c>
      <c r="J63" s="534">
        <v>18</v>
      </c>
      <c r="K63" s="535">
        <v>18</v>
      </c>
      <c r="L63" s="535">
        <v>0</v>
      </c>
      <c r="M63" s="399">
        <f>H63-I63</f>
        <v>69</v>
      </c>
      <c r="N63" s="52"/>
      <c r="O63" s="53">
        <v>2</v>
      </c>
      <c r="P63" s="57"/>
      <c r="Q63" s="316"/>
    </row>
    <row r="64" spans="1:17" s="6" customFormat="1" ht="19.5" customHeight="1">
      <c r="A64" s="551" t="s">
        <v>78</v>
      </c>
      <c r="B64" s="393" t="s">
        <v>31</v>
      </c>
      <c r="C64" s="326"/>
      <c r="D64" s="218"/>
      <c r="E64" s="218"/>
      <c r="F64" s="327"/>
      <c r="G64" s="459">
        <f>G65+G66</f>
        <v>4.5</v>
      </c>
      <c r="H64" s="326"/>
      <c r="I64" s="218"/>
      <c r="J64" s="218"/>
      <c r="K64" s="218"/>
      <c r="L64" s="218"/>
      <c r="M64" s="219"/>
      <c r="N64" s="326"/>
      <c r="O64" s="218"/>
      <c r="P64" s="218"/>
      <c r="Q64" s="327"/>
    </row>
    <row r="65" spans="1:17" s="6" customFormat="1" ht="19.5" customHeight="1">
      <c r="A65" s="551"/>
      <c r="B65" s="100" t="s">
        <v>212</v>
      </c>
      <c r="C65" s="127"/>
      <c r="D65" s="58"/>
      <c r="E65" s="58"/>
      <c r="F65" s="271"/>
      <c r="G65" s="201">
        <v>2</v>
      </c>
      <c r="H65" s="48"/>
      <c r="I65" s="59"/>
      <c r="J65" s="119"/>
      <c r="K65" s="59"/>
      <c r="L65" s="59"/>
      <c r="M65" s="107"/>
      <c r="N65" s="48"/>
      <c r="O65" s="47"/>
      <c r="P65" s="50"/>
      <c r="Q65" s="49"/>
    </row>
    <row r="66" spans="1:17" s="6" customFormat="1" ht="19.5" customHeight="1">
      <c r="A66" s="551"/>
      <c r="B66" s="307" t="s">
        <v>114</v>
      </c>
      <c r="C66" s="272"/>
      <c r="D66" s="82">
        <v>3</v>
      </c>
      <c r="E66" s="82"/>
      <c r="F66" s="273"/>
      <c r="G66" s="199">
        <v>2.5</v>
      </c>
      <c r="H66" s="48">
        <f>G66*30</f>
        <v>75</v>
      </c>
      <c r="I66" s="82">
        <f>SUM(J66:L66)</f>
        <v>30</v>
      </c>
      <c r="J66" s="60">
        <v>15</v>
      </c>
      <c r="K66" s="61"/>
      <c r="L66" s="61">
        <v>15</v>
      </c>
      <c r="M66" s="83">
        <f>H66-I66</f>
        <v>45</v>
      </c>
      <c r="N66" s="52"/>
      <c r="O66" s="53"/>
      <c r="P66" s="55">
        <v>2</v>
      </c>
      <c r="Q66" s="54"/>
    </row>
    <row r="67" spans="1:17" s="6" customFormat="1" ht="19.5" customHeight="1">
      <c r="A67" s="551" t="s">
        <v>116</v>
      </c>
      <c r="B67" s="393" t="s">
        <v>157</v>
      </c>
      <c r="C67" s="326"/>
      <c r="D67" s="218"/>
      <c r="E67" s="218"/>
      <c r="F67" s="327"/>
      <c r="G67" s="459">
        <f>G68+G69</f>
        <v>4</v>
      </c>
      <c r="H67" s="48"/>
      <c r="I67" s="381"/>
      <c r="J67" s="63"/>
      <c r="K67" s="64"/>
      <c r="L67" s="64"/>
      <c r="M67" s="404"/>
      <c r="N67" s="52"/>
      <c r="O67" s="53"/>
      <c r="P67" s="55"/>
      <c r="Q67" s="54"/>
    </row>
    <row r="68" spans="1:17" s="6" customFormat="1" ht="19.5" customHeight="1">
      <c r="A68" s="551"/>
      <c r="B68" s="100" t="s">
        <v>212</v>
      </c>
      <c r="C68" s="127"/>
      <c r="D68" s="58"/>
      <c r="E68" s="58"/>
      <c r="F68" s="271"/>
      <c r="G68" s="201">
        <v>0.5</v>
      </c>
      <c r="H68" s="48"/>
      <c r="I68" s="400"/>
      <c r="J68" s="402"/>
      <c r="K68" s="403"/>
      <c r="L68" s="403"/>
      <c r="M68" s="401"/>
      <c r="N68" s="52"/>
      <c r="O68" s="53"/>
      <c r="P68" s="55"/>
      <c r="Q68" s="54"/>
    </row>
    <row r="69" spans="1:17" s="6" customFormat="1" ht="19.5" customHeight="1">
      <c r="A69" s="551"/>
      <c r="B69" s="307" t="s">
        <v>114</v>
      </c>
      <c r="C69" s="212"/>
      <c r="D69" s="64">
        <v>2</v>
      </c>
      <c r="E69" s="64"/>
      <c r="F69" s="213"/>
      <c r="G69" s="269">
        <v>3.5</v>
      </c>
      <c r="H69" s="216">
        <f>G69*30</f>
        <v>105</v>
      </c>
      <c r="I69" s="211">
        <f>J69+K69+L69</f>
        <v>54</v>
      </c>
      <c r="J69" s="63">
        <v>36</v>
      </c>
      <c r="K69" s="64">
        <v>18</v>
      </c>
      <c r="L69" s="64"/>
      <c r="M69" s="224">
        <f>H69-I69</f>
        <v>51</v>
      </c>
      <c r="N69" s="52"/>
      <c r="O69" s="53">
        <v>3</v>
      </c>
      <c r="P69" s="57"/>
      <c r="Q69" s="316"/>
    </row>
    <row r="70" spans="1:17" s="6" customFormat="1" ht="19.5" customHeight="1">
      <c r="A70" s="551" t="s">
        <v>117</v>
      </c>
      <c r="B70" s="104" t="s">
        <v>35</v>
      </c>
      <c r="C70" s="127"/>
      <c r="D70" s="58"/>
      <c r="E70" s="58"/>
      <c r="F70" s="70"/>
      <c r="G70" s="276">
        <f>G71+G72</f>
        <v>4.5</v>
      </c>
      <c r="H70" s="48"/>
      <c r="I70" s="59"/>
      <c r="J70" s="60"/>
      <c r="K70" s="61"/>
      <c r="L70" s="61"/>
      <c r="M70" s="107"/>
      <c r="N70" s="52"/>
      <c r="O70" s="53"/>
      <c r="P70" s="57"/>
      <c r="Q70" s="316"/>
    </row>
    <row r="71" spans="1:17" s="6" customFormat="1" ht="19.5" customHeight="1">
      <c r="A71" s="551"/>
      <c r="B71" s="100" t="s">
        <v>212</v>
      </c>
      <c r="C71" s="127"/>
      <c r="D71" s="58"/>
      <c r="E71" s="58"/>
      <c r="F71" s="70"/>
      <c r="G71" s="277">
        <v>2</v>
      </c>
      <c r="H71" s="48"/>
      <c r="I71" s="59"/>
      <c r="J71" s="60"/>
      <c r="K71" s="61"/>
      <c r="L71" s="61"/>
      <c r="M71" s="107"/>
      <c r="N71" s="52"/>
      <c r="O71" s="53"/>
      <c r="P71" s="57"/>
      <c r="Q71" s="316"/>
    </row>
    <row r="72" spans="1:17" s="6" customFormat="1" ht="19.5" customHeight="1">
      <c r="A72" s="551"/>
      <c r="B72" s="307" t="s">
        <v>114</v>
      </c>
      <c r="C72" s="127"/>
      <c r="D72" s="58" t="s">
        <v>57</v>
      </c>
      <c r="E72" s="58"/>
      <c r="F72" s="271"/>
      <c r="G72" s="201">
        <v>2.5</v>
      </c>
      <c r="H72" s="48">
        <f>G72*30</f>
        <v>75</v>
      </c>
      <c r="I72" s="59">
        <f>SUM(J72:L72)</f>
        <v>30</v>
      </c>
      <c r="J72" s="119">
        <v>15</v>
      </c>
      <c r="K72" s="59">
        <v>15</v>
      </c>
      <c r="L72" s="59"/>
      <c r="M72" s="107">
        <f>H72-I72</f>
        <v>45</v>
      </c>
      <c r="N72" s="48"/>
      <c r="O72" s="47"/>
      <c r="P72" s="50">
        <v>2</v>
      </c>
      <c r="Q72" s="49"/>
    </row>
    <row r="73" spans="1:23" s="6" customFormat="1" ht="33.75" customHeight="1">
      <c r="A73" s="551" t="s">
        <v>118</v>
      </c>
      <c r="B73" s="104" t="s">
        <v>218</v>
      </c>
      <c r="C73" s="127"/>
      <c r="D73" s="58" t="s">
        <v>158</v>
      </c>
      <c r="E73" s="58"/>
      <c r="F73" s="271"/>
      <c r="G73" s="276">
        <v>3.5</v>
      </c>
      <c r="H73" s="48"/>
      <c r="I73" s="59"/>
      <c r="J73" s="119"/>
      <c r="K73" s="59"/>
      <c r="L73" s="59"/>
      <c r="M73" s="107"/>
      <c r="N73" s="48"/>
      <c r="O73" s="47"/>
      <c r="P73" s="50"/>
      <c r="Q73" s="49"/>
      <c r="R73" s="6" t="s">
        <v>156</v>
      </c>
      <c r="V73" s="280"/>
      <c r="W73" s="76"/>
    </row>
    <row r="74" spans="1:17" s="6" customFormat="1" ht="19.5" customHeight="1">
      <c r="A74" s="551" t="s">
        <v>124</v>
      </c>
      <c r="B74" s="104" t="s">
        <v>250</v>
      </c>
      <c r="C74" s="272"/>
      <c r="D74" s="82"/>
      <c r="E74" s="82"/>
      <c r="F74" s="273"/>
      <c r="G74" s="276">
        <v>5</v>
      </c>
      <c r="H74" s="48"/>
      <c r="I74" s="82"/>
      <c r="J74" s="84"/>
      <c r="K74" s="85"/>
      <c r="L74" s="85"/>
      <c r="M74" s="83"/>
      <c r="N74" s="52"/>
      <c r="O74" s="53"/>
      <c r="P74" s="55"/>
      <c r="Q74" s="54"/>
    </row>
    <row r="75" spans="1:17" s="6" customFormat="1" ht="19.5" customHeight="1">
      <c r="A75" s="551"/>
      <c r="B75" s="100" t="s">
        <v>212</v>
      </c>
      <c r="C75" s="272"/>
      <c r="D75" s="82"/>
      <c r="E75" s="82"/>
      <c r="F75" s="273"/>
      <c r="G75" s="199">
        <v>2.5</v>
      </c>
      <c r="H75" s="48"/>
      <c r="I75" s="82"/>
      <c r="J75" s="84"/>
      <c r="K75" s="85"/>
      <c r="L75" s="85"/>
      <c r="M75" s="83"/>
      <c r="N75" s="52"/>
      <c r="O75" s="53"/>
      <c r="P75" s="55"/>
      <c r="Q75" s="54"/>
    </row>
    <row r="76" spans="1:17" s="6" customFormat="1" ht="19.5" customHeight="1">
      <c r="A76" s="551"/>
      <c r="B76" s="307" t="s">
        <v>114</v>
      </c>
      <c r="C76" s="105" t="s">
        <v>57</v>
      </c>
      <c r="D76" s="51"/>
      <c r="E76" s="51"/>
      <c r="F76" s="274"/>
      <c r="G76" s="200">
        <v>2.5</v>
      </c>
      <c r="H76" s="48">
        <f>G76*30</f>
        <v>75</v>
      </c>
      <c r="I76" s="122">
        <f>SUM(J76:L76)</f>
        <v>30</v>
      </c>
      <c r="J76" s="84">
        <v>15</v>
      </c>
      <c r="K76" s="85"/>
      <c r="L76" s="85">
        <v>15</v>
      </c>
      <c r="M76" s="83">
        <f>H76-I76</f>
        <v>45</v>
      </c>
      <c r="N76" s="52"/>
      <c r="O76" s="53"/>
      <c r="P76" s="55">
        <v>2</v>
      </c>
      <c r="Q76" s="54"/>
    </row>
    <row r="77" spans="1:17" s="6" customFormat="1" ht="19.5" customHeight="1">
      <c r="A77" s="551" t="s">
        <v>135</v>
      </c>
      <c r="B77" s="104" t="s">
        <v>49</v>
      </c>
      <c r="C77" s="105"/>
      <c r="D77" s="51"/>
      <c r="E77" s="51"/>
      <c r="F77" s="274"/>
      <c r="G77" s="276">
        <f>G78+G79</f>
        <v>8</v>
      </c>
      <c r="H77" s="48"/>
      <c r="I77" s="122"/>
      <c r="J77" s="84"/>
      <c r="K77" s="85"/>
      <c r="L77" s="85"/>
      <c r="M77" s="83"/>
      <c r="N77" s="52"/>
      <c r="O77" s="53"/>
      <c r="P77" s="55"/>
      <c r="Q77" s="54"/>
    </row>
    <row r="78" spans="1:17" s="6" customFormat="1" ht="19.5" customHeight="1">
      <c r="A78" s="551"/>
      <c r="B78" s="100" t="s">
        <v>212</v>
      </c>
      <c r="C78" s="105"/>
      <c r="D78" s="51"/>
      <c r="E78" s="51"/>
      <c r="F78" s="274"/>
      <c r="G78" s="200">
        <v>4</v>
      </c>
      <c r="H78" s="48"/>
      <c r="I78" s="122"/>
      <c r="J78" s="84"/>
      <c r="K78" s="85"/>
      <c r="L78" s="85"/>
      <c r="M78" s="83"/>
      <c r="N78" s="52"/>
      <c r="O78" s="53"/>
      <c r="P78" s="55"/>
      <c r="Q78" s="54"/>
    </row>
    <row r="79" spans="1:17" s="78" customFormat="1" ht="19.5" customHeight="1">
      <c r="A79" s="551"/>
      <c r="B79" s="307" t="s">
        <v>114</v>
      </c>
      <c r="C79" s="127" t="s">
        <v>57</v>
      </c>
      <c r="D79" s="58"/>
      <c r="E79" s="58"/>
      <c r="F79" s="271"/>
      <c r="G79" s="201">
        <v>4</v>
      </c>
      <c r="H79" s="340">
        <f>G79*30</f>
        <v>120</v>
      </c>
      <c r="I79" s="59">
        <f>SUM(J79:L79)</f>
        <v>60</v>
      </c>
      <c r="J79" s="60">
        <v>30</v>
      </c>
      <c r="K79" s="61">
        <v>15</v>
      </c>
      <c r="L79" s="61">
        <v>15</v>
      </c>
      <c r="M79" s="107">
        <f>H79-I79</f>
        <v>60</v>
      </c>
      <c r="N79" s="234"/>
      <c r="O79" s="235"/>
      <c r="P79" s="516">
        <v>4</v>
      </c>
      <c r="Q79" s="319"/>
    </row>
    <row r="80" spans="1:17" s="78" customFormat="1" ht="19.5" customHeight="1">
      <c r="A80" s="551" t="s">
        <v>136</v>
      </c>
      <c r="B80" s="120" t="s">
        <v>36</v>
      </c>
      <c r="C80" s="212"/>
      <c r="D80" s="62"/>
      <c r="E80" s="62"/>
      <c r="F80" s="275"/>
      <c r="G80" s="276">
        <f>G81+G82</f>
        <v>4.5</v>
      </c>
      <c r="H80" s="48"/>
      <c r="I80" s="47"/>
      <c r="J80" s="63"/>
      <c r="K80" s="64"/>
      <c r="L80" s="64"/>
      <c r="M80" s="114"/>
      <c r="N80" s="52"/>
      <c r="O80" s="53"/>
      <c r="P80" s="53"/>
      <c r="Q80" s="54"/>
    </row>
    <row r="81" spans="1:17" s="78" customFormat="1" ht="19.5" customHeight="1">
      <c r="A81" s="551"/>
      <c r="B81" s="100" t="s">
        <v>212</v>
      </c>
      <c r="C81" s="212"/>
      <c r="D81" s="62"/>
      <c r="E81" s="62"/>
      <c r="F81" s="275"/>
      <c r="G81" s="214">
        <v>0.5</v>
      </c>
      <c r="H81" s="48"/>
      <c r="I81" s="47"/>
      <c r="J81" s="63"/>
      <c r="K81" s="64"/>
      <c r="L81" s="64"/>
      <c r="M81" s="114"/>
      <c r="N81" s="52"/>
      <c r="O81" s="53"/>
      <c r="P81" s="53"/>
      <c r="Q81" s="54"/>
    </row>
    <row r="82" spans="1:17" s="6" customFormat="1" ht="19.5" customHeight="1">
      <c r="A82" s="551"/>
      <c r="B82" s="307" t="s">
        <v>114</v>
      </c>
      <c r="C82" s="212" t="s">
        <v>94</v>
      </c>
      <c r="D82" s="62"/>
      <c r="E82" s="62"/>
      <c r="F82" s="275"/>
      <c r="G82" s="214">
        <v>4</v>
      </c>
      <c r="H82" s="48">
        <f>G82*30</f>
        <v>120</v>
      </c>
      <c r="I82" s="47">
        <f>SUM(J82:L82)</f>
        <v>54</v>
      </c>
      <c r="J82" s="63">
        <v>36</v>
      </c>
      <c r="K82" s="64"/>
      <c r="L82" s="64">
        <v>18</v>
      </c>
      <c r="M82" s="114">
        <f>H82-I82</f>
        <v>66</v>
      </c>
      <c r="N82" s="52"/>
      <c r="O82" s="53">
        <v>3</v>
      </c>
      <c r="P82" s="53"/>
      <c r="Q82" s="54"/>
    </row>
    <row r="83" spans="1:17" s="6" customFormat="1" ht="19.5" customHeight="1">
      <c r="A83" s="551" t="s">
        <v>137</v>
      </c>
      <c r="B83" s="121" t="s">
        <v>38</v>
      </c>
      <c r="C83" s="212"/>
      <c r="D83" s="62"/>
      <c r="E83" s="62"/>
      <c r="F83" s="275"/>
      <c r="G83" s="276">
        <f>G84+G85</f>
        <v>5.5</v>
      </c>
      <c r="H83" s="48"/>
      <c r="I83" s="47"/>
      <c r="J83" s="63"/>
      <c r="K83" s="64"/>
      <c r="L83" s="64"/>
      <c r="M83" s="114"/>
      <c r="N83" s="52"/>
      <c r="O83" s="53"/>
      <c r="P83" s="53"/>
      <c r="Q83" s="54"/>
    </row>
    <row r="84" spans="1:17" s="6" customFormat="1" ht="19.5" customHeight="1">
      <c r="A84" s="551"/>
      <c r="B84" s="100" t="s">
        <v>212</v>
      </c>
      <c r="C84" s="212"/>
      <c r="D84" s="62"/>
      <c r="E84" s="62"/>
      <c r="F84" s="275"/>
      <c r="G84" s="214">
        <v>3</v>
      </c>
      <c r="H84" s="48"/>
      <c r="I84" s="47"/>
      <c r="J84" s="63"/>
      <c r="K84" s="64"/>
      <c r="L84" s="64"/>
      <c r="M84" s="114"/>
      <c r="N84" s="52"/>
      <c r="O84" s="53"/>
      <c r="P84" s="53"/>
      <c r="Q84" s="54"/>
    </row>
    <row r="85" spans="1:17" s="8" customFormat="1" ht="19.5" customHeight="1">
      <c r="A85" s="551"/>
      <c r="B85" s="307" t="s">
        <v>114</v>
      </c>
      <c r="C85" s="212" t="s">
        <v>57</v>
      </c>
      <c r="D85" s="62"/>
      <c r="E85" s="62"/>
      <c r="F85" s="275"/>
      <c r="G85" s="214">
        <v>2.5</v>
      </c>
      <c r="H85" s="48">
        <f>G85*30</f>
        <v>75</v>
      </c>
      <c r="I85" s="47">
        <f>SUM(J85:L85)</f>
        <v>45</v>
      </c>
      <c r="J85" s="63">
        <v>30</v>
      </c>
      <c r="K85" s="64"/>
      <c r="L85" s="64">
        <v>15</v>
      </c>
      <c r="M85" s="114">
        <f>H85-I85</f>
        <v>30</v>
      </c>
      <c r="N85" s="52"/>
      <c r="O85" s="53"/>
      <c r="P85" s="53">
        <v>3</v>
      </c>
      <c r="Q85" s="54"/>
    </row>
    <row r="86" spans="1:17" s="77" customFormat="1" ht="19.5" customHeight="1">
      <c r="A86" s="551" t="s">
        <v>138</v>
      </c>
      <c r="B86" s="121" t="s">
        <v>48</v>
      </c>
      <c r="C86" s="212"/>
      <c r="D86" s="62"/>
      <c r="E86" s="62"/>
      <c r="F86" s="275" t="s">
        <v>57</v>
      </c>
      <c r="G86" s="278">
        <v>1</v>
      </c>
      <c r="H86" s="48">
        <f>G86*30</f>
        <v>30</v>
      </c>
      <c r="I86" s="47">
        <f>SUM(J86:L86)</f>
        <v>15</v>
      </c>
      <c r="J86" s="63"/>
      <c r="K86" s="64"/>
      <c r="L86" s="64">
        <v>15</v>
      </c>
      <c r="M86" s="114">
        <f>H86-I86</f>
        <v>15</v>
      </c>
      <c r="N86" s="52"/>
      <c r="O86" s="53"/>
      <c r="P86" s="53">
        <v>1</v>
      </c>
      <c r="Q86" s="54"/>
    </row>
    <row r="87" spans="1:17" s="77" customFormat="1" ht="19.5" customHeight="1">
      <c r="A87" s="551" t="s">
        <v>139</v>
      </c>
      <c r="B87" s="536" t="s">
        <v>248</v>
      </c>
      <c r="C87" s="212"/>
      <c r="D87" s="62"/>
      <c r="E87" s="62"/>
      <c r="F87" s="275"/>
      <c r="G87" s="276">
        <v>6</v>
      </c>
      <c r="H87" s="48"/>
      <c r="I87" s="47"/>
      <c r="J87" s="63"/>
      <c r="K87" s="64"/>
      <c r="L87" s="64"/>
      <c r="M87" s="114"/>
      <c r="N87" s="52"/>
      <c r="O87" s="53"/>
      <c r="P87" s="53"/>
      <c r="Q87" s="54"/>
    </row>
    <row r="88" spans="1:17" s="77" customFormat="1" ht="19.5" customHeight="1">
      <c r="A88" s="551"/>
      <c r="B88" s="100" t="s">
        <v>212</v>
      </c>
      <c r="C88" s="212"/>
      <c r="D88" s="62"/>
      <c r="E88" s="62"/>
      <c r="F88" s="275"/>
      <c r="G88" s="278">
        <v>3</v>
      </c>
      <c r="H88" s="48"/>
      <c r="I88" s="47"/>
      <c r="J88" s="63"/>
      <c r="K88" s="64"/>
      <c r="L88" s="64"/>
      <c r="M88" s="114"/>
      <c r="N88" s="52"/>
      <c r="O88" s="53"/>
      <c r="P88" s="53"/>
      <c r="Q88" s="54"/>
    </row>
    <row r="89" spans="1:17" s="8" customFormat="1" ht="19.5" customHeight="1">
      <c r="A89" s="551"/>
      <c r="B89" s="307" t="s">
        <v>114</v>
      </c>
      <c r="C89" s="212" t="s">
        <v>96</v>
      </c>
      <c r="D89" s="62"/>
      <c r="E89" s="62"/>
      <c r="F89" s="49"/>
      <c r="G89" s="278">
        <v>3</v>
      </c>
      <c r="H89" s="48">
        <f>G89*30</f>
        <v>90</v>
      </c>
      <c r="I89" s="47">
        <f>SUM(J89:L89)</f>
        <v>39</v>
      </c>
      <c r="J89" s="34">
        <v>26</v>
      </c>
      <c r="K89" s="34">
        <v>13</v>
      </c>
      <c r="L89" s="34"/>
      <c r="M89" s="114">
        <f>H89-I89</f>
        <v>51</v>
      </c>
      <c r="N89" s="33"/>
      <c r="O89" s="34"/>
      <c r="P89" s="34"/>
      <c r="Q89" s="35">
        <v>3</v>
      </c>
    </row>
    <row r="90" spans="1:17" s="8" customFormat="1" ht="19.5" customHeight="1">
      <c r="A90" s="551" t="s">
        <v>140</v>
      </c>
      <c r="B90" s="537" t="s">
        <v>249</v>
      </c>
      <c r="C90" s="212"/>
      <c r="D90" s="62"/>
      <c r="E90" s="62" t="s">
        <v>96</v>
      </c>
      <c r="F90" s="49"/>
      <c r="G90" s="278">
        <v>1</v>
      </c>
      <c r="H90" s="48">
        <f>G90*30</f>
        <v>30</v>
      </c>
      <c r="I90" s="47">
        <f>SUM(J90:L90)</f>
        <v>13</v>
      </c>
      <c r="J90" s="34"/>
      <c r="K90" s="34"/>
      <c r="L90" s="34">
        <v>13</v>
      </c>
      <c r="M90" s="114">
        <f>H90-I90</f>
        <v>17</v>
      </c>
      <c r="N90" s="33"/>
      <c r="O90" s="34"/>
      <c r="P90" s="34"/>
      <c r="Q90" s="35">
        <v>1</v>
      </c>
    </row>
    <row r="91" spans="1:17" s="8" customFormat="1" ht="19.5" customHeight="1">
      <c r="A91" s="551" t="s">
        <v>141</v>
      </c>
      <c r="B91" s="100" t="s">
        <v>39</v>
      </c>
      <c r="C91" s="212"/>
      <c r="D91" s="62"/>
      <c r="E91" s="62"/>
      <c r="F91" s="275"/>
      <c r="G91" s="276">
        <f>G92+G93</f>
        <v>5.5</v>
      </c>
      <c r="H91" s="48"/>
      <c r="I91" s="47"/>
      <c r="J91" s="63"/>
      <c r="K91" s="64"/>
      <c r="L91" s="64"/>
      <c r="M91" s="114"/>
      <c r="N91" s="52"/>
      <c r="O91" s="53"/>
      <c r="P91" s="53"/>
      <c r="Q91" s="54"/>
    </row>
    <row r="92" spans="1:17" s="8" customFormat="1" ht="19.5" customHeight="1">
      <c r="A92" s="551"/>
      <c r="B92" s="100" t="s">
        <v>212</v>
      </c>
      <c r="C92" s="212"/>
      <c r="D92" s="62"/>
      <c r="E92" s="62"/>
      <c r="F92" s="275"/>
      <c r="G92" s="214">
        <v>2</v>
      </c>
      <c r="H92" s="48"/>
      <c r="I92" s="47"/>
      <c r="J92" s="63"/>
      <c r="K92" s="64"/>
      <c r="L92" s="64"/>
      <c r="M92" s="114"/>
      <c r="N92" s="52"/>
      <c r="O92" s="53"/>
      <c r="P92" s="53"/>
      <c r="Q92" s="54"/>
    </row>
    <row r="93" spans="1:17" s="8" customFormat="1" ht="19.5" customHeight="1">
      <c r="A93" s="554"/>
      <c r="B93" s="307" t="s">
        <v>114</v>
      </c>
      <c r="C93" s="212" t="s">
        <v>57</v>
      </c>
      <c r="D93" s="62"/>
      <c r="E93" s="62"/>
      <c r="F93" s="49"/>
      <c r="G93" s="278">
        <v>3.5</v>
      </c>
      <c r="H93" s="48">
        <f>G93*30</f>
        <v>105</v>
      </c>
      <c r="I93" s="123">
        <f>J93+K93+L93</f>
        <v>45</v>
      </c>
      <c r="J93" s="34">
        <v>15</v>
      </c>
      <c r="K93" s="34">
        <v>30</v>
      </c>
      <c r="L93" s="34"/>
      <c r="M93" s="114">
        <f>H93-I93</f>
        <v>60</v>
      </c>
      <c r="N93" s="33"/>
      <c r="O93" s="34"/>
      <c r="P93" s="34">
        <v>3</v>
      </c>
      <c r="Q93" s="35"/>
    </row>
    <row r="94" spans="1:17" s="8" customFormat="1" ht="19.5" customHeight="1">
      <c r="A94" s="554" t="s">
        <v>170</v>
      </c>
      <c r="B94" s="110" t="s">
        <v>41</v>
      </c>
      <c r="C94" s="300"/>
      <c r="D94" s="301"/>
      <c r="E94" s="301"/>
      <c r="F94" s="335"/>
      <c r="G94" s="198">
        <f>G95+G96</f>
        <v>7.5</v>
      </c>
      <c r="H94" s="113"/>
      <c r="I94" s="40"/>
      <c r="J94" s="303"/>
      <c r="K94" s="303"/>
      <c r="L94" s="303"/>
      <c r="M94" s="304"/>
      <c r="N94" s="336"/>
      <c r="O94" s="337"/>
      <c r="P94" s="337"/>
      <c r="Q94" s="116"/>
    </row>
    <row r="95" spans="1:17" s="8" customFormat="1" ht="19.5" customHeight="1">
      <c r="A95" s="554"/>
      <c r="B95" s="100" t="s">
        <v>212</v>
      </c>
      <c r="C95" s="212"/>
      <c r="D95" s="62"/>
      <c r="E95" s="62"/>
      <c r="F95" s="213"/>
      <c r="G95" s="278">
        <v>4.5</v>
      </c>
      <c r="H95" s="48"/>
      <c r="I95" s="47"/>
      <c r="J95" s="34"/>
      <c r="K95" s="34"/>
      <c r="L95" s="34"/>
      <c r="M95" s="114"/>
      <c r="N95" s="52"/>
      <c r="O95" s="53"/>
      <c r="P95" s="53"/>
      <c r="Q95" s="54"/>
    </row>
    <row r="96" spans="1:17" s="8" customFormat="1" ht="19.5" customHeight="1">
      <c r="A96" s="554"/>
      <c r="B96" s="307" t="s">
        <v>114</v>
      </c>
      <c r="C96" s="212" t="s">
        <v>96</v>
      </c>
      <c r="D96" s="62"/>
      <c r="E96" s="62"/>
      <c r="F96" s="49"/>
      <c r="G96" s="278">
        <v>3</v>
      </c>
      <c r="H96" s="48">
        <f>G96*30</f>
        <v>90</v>
      </c>
      <c r="I96" s="47">
        <f>SUM(J96:L96)</f>
        <v>52</v>
      </c>
      <c r="J96" s="34">
        <v>26</v>
      </c>
      <c r="K96" s="34">
        <v>26</v>
      </c>
      <c r="L96" s="34"/>
      <c r="M96" s="114">
        <f>H96-I96</f>
        <v>38</v>
      </c>
      <c r="N96" s="33"/>
      <c r="O96" s="34"/>
      <c r="P96" s="34"/>
      <c r="Q96" s="35">
        <v>4</v>
      </c>
    </row>
    <row r="97" spans="1:17" s="8" customFormat="1" ht="19.5" customHeight="1">
      <c r="A97" s="36" t="s">
        <v>171</v>
      </c>
      <c r="B97" s="299" t="s">
        <v>40</v>
      </c>
      <c r="C97" s="300"/>
      <c r="D97" s="301"/>
      <c r="E97" s="301"/>
      <c r="F97" s="44"/>
      <c r="G97" s="198">
        <f>G98+G99</f>
        <v>7</v>
      </c>
      <c r="H97" s="113"/>
      <c r="I97" s="302"/>
      <c r="J97" s="303"/>
      <c r="K97" s="303"/>
      <c r="L97" s="303"/>
      <c r="M97" s="304"/>
      <c r="N97" s="305"/>
      <c r="O97" s="303"/>
      <c r="P97" s="303"/>
      <c r="Q97" s="306"/>
    </row>
    <row r="98" spans="1:17" s="8" customFormat="1" ht="19.5" customHeight="1">
      <c r="A98" s="551"/>
      <c r="B98" s="100" t="s">
        <v>212</v>
      </c>
      <c r="C98" s="212"/>
      <c r="D98" s="62"/>
      <c r="E98" s="62"/>
      <c r="F98" s="49"/>
      <c r="G98" s="278">
        <v>4</v>
      </c>
      <c r="H98" s="48"/>
      <c r="I98" s="123"/>
      <c r="J98" s="34"/>
      <c r="K98" s="34"/>
      <c r="L98" s="34"/>
      <c r="M98" s="114"/>
      <c r="N98" s="33"/>
      <c r="O98" s="34"/>
      <c r="P98" s="34"/>
      <c r="Q98" s="35"/>
    </row>
    <row r="99" spans="1:17" s="9" customFormat="1" ht="19.5" customHeight="1" thickBot="1">
      <c r="A99" s="551"/>
      <c r="B99" s="307" t="s">
        <v>114</v>
      </c>
      <c r="C99" s="338" t="s">
        <v>96</v>
      </c>
      <c r="D99" s="226"/>
      <c r="E99" s="226"/>
      <c r="F99" s="339"/>
      <c r="G99" s="383">
        <v>3</v>
      </c>
      <c r="H99" s="340">
        <f>G99*30</f>
        <v>90</v>
      </c>
      <c r="I99" s="71">
        <f>SUM(J99:L99)</f>
        <v>52</v>
      </c>
      <c r="J99" s="96">
        <v>26</v>
      </c>
      <c r="K99" s="96">
        <v>13</v>
      </c>
      <c r="L99" s="96">
        <v>13</v>
      </c>
      <c r="M99" s="341">
        <f>H99-I99</f>
        <v>38</v>
      </c>
      <c r="N99" s="234"/>
      <c r="O99" s="235"/>
      <c r="P99" s="235"/>
      <c r="Q99" s="319">
        <v>4</v>
      </c>
    </row>
    <row r="100" spans="1:17" s="9" customFormat="1" ht="19.5" customHeight="1" thickBot="1">
      <c r="A100" s="742" t="s">
        <v>217</v>
      </c>
      <c r="B100" s="776"/>
      <c r="C100" s="342"/>
      <c r="D100" s="285"/>
      <c r="E100" s="285"/>
      <c r="F100" s="343"/>
      <c r="G100" s="236">
        <f>G58+G71+G75+G78+G81+G84+G88+G92+G98+G62+G73+G95+G65+G68</f>
        <v>34</v>
      </c>
      <c r="H100" s="360"/>
      <c r="I100" s="325"/>
      <c r="J100" s="355"/>
      <c r="K100" s="355"/>
      <c r="L100" s="355"/>
      <c r="M100" s="361"/>
      <c r="N100" s="354"/>
      <c r="O100" s="355"/>
      <c r="P100" s="328"/>
      <c r="Q100" s="356"/>
    </row>
    <row r="101" spans="1:17" s="6" customFormat="1" ht="19.5" customHeight="1" thickBot="1">
      <c r="A101" s="742" t="s">
        <v>115</v>
      </c>
      <c r="B101" s="776"/>
      <c r="C101" s="292"/>
      <c r="D101" s="285"/>
      <c r="E101" s="285"/>
      <c r="F101" s="286"/>
      <c r="G101" s="290">
        <f>G59+G60+G63+G72+G76+G79+G82+G85+G86+G89+G90+G93+G99+G96+G66+G69</f>
        <v>45</v>
      </c>
      <c r="H101" s="515">
        <f>G101*30</f>
        <v>1350</v>
      </c>
      <c r="I101" s="332">
        <f aca="true" t="shared" si="0" ref="I101:Q101">SUM(I57:I99)</f>
        <v>627</v>
      </c>
      <c r="J101" s="332">
        <f t="shared" si="0"/>
        <v>324</v>
      </c>
      <c r="K101" s="332">
        <f t="shared" si="0"/>
        <v>166</v>
      </c>
      <c r="L101" s="332">
        <f t="shared" si="0"/>
        <v>137</v>
      </c>
      <c r="M101" s="345">
        <f t="shared" si="0"/>
        <v>723</v>
      </c>
      <c r="N101" s="359">
        <f t="shared" si="0"/>
        <v>0</v>
      </c>
      <c r="O101" s="332">
        <f>SUM(O57:O99)</f>
        <v>12</v>
      </c>
      <c r="P101" s="332">
        <f>SUM(P59:P100)</f>
        <v>17</v>
      </c>
      <c r="Q101" s="345">
        <f t="shared" si="0"/>
        <v>12</v>
      </c>
    </row>
    <row r="102" spans="1:17" s="6" customFormat="1" ht="19.5" customHeight="1" thickBot="1">
      <c r="A102" s="814" t="s">
        <v>238</v>
      </c>
      <c r="B102" s="815"/>
      <c r="C102" s="815"/>
      <c r="D102" s="815"/>
      <c r="E102" s="815"/>
      <c r="F102" s="815"/>
      <c r="G102" s="815"/>
      <c r="H102" s="816"/>
      <c r="I102" s="816"/>
      <c r="J102" s="816"/>
      <c r="K102" s="816"/>
      <c r="L102" s="816"/>
      <c r="M102" s="816"/>
      <c r="N102" s="816"/>
      <c r="O102" s="816"/>
      <c r="P102" s="816"/>
      <c r="Q102" s="817"/>
    </row>
    <row r="103" spans="1:17" s="6" customFormat="1" ht="19.5" customHeight="1">
      <c r="A103" s="134" t="s">
        <v>79</v>
      </c>
      <c r="B103" s="258" t="s">
        <v>219</v>
      </c>
      <c r="C103" s="241"/>
      <c r="D103" s="242"/>
      <c r="E103" s="242"/>
      <c r="F103" s="243"/>
      <c r="G103" s="565">
        <v>9</v>
      </c>
      <c r="H103" s="241"/>
      <c r="I103" s="242"/>
      <c r="J103" s="242"/>
      <c r="K103" s="242"/>
      <c r="L103" s="242"/>
      <c r="M103" s="243"/>
      <c r="N103" s="241"/>
      <c r="O103" s="242"/>
      <c r="P103" s="242"/>
      <c r="Q103" s="243"/>
    </row>
    <row r="104" spans="1:17" s="6" customFormat="1" ht="19.5" customHeight="1">
      <c r="A104" s="240" t="s">
        <v>142</v>
      </c>
      <c r="B104" s="257" t="s">
        <v>220</v>
      </c>
      <c r="C104" s="244"/>
      <c r="D104" s="239"/>
      <c r="E104" s="239"/>
      <c r="F104" s="245"/>
      <c r="G104" s="566">
        <v>9</v>
      </c>
      <c r="H104" s="244"/>
      <c r="I104" s="239"/>
      <c r="J104" s="239"/>
      <c r="K104" s="239"/>
      <c r="L104" s="239"/>
      <c r="M104" s="245"/>
      <c r="N104" s="244"/>
      <c r="O104" s="239"/>
      <c r="P104" s="239"/>
      <c r="Q104" s="245"/>
    </row>
    <row r="105" spans="1:17" s="6" customFormat="1" ht="19.5" customHeight="1">
      <c r="A105" s="240" t="s">
        <v>143</v>
      </c>
      <c r="B105" s="257" t="s">
        <v>221</v>
      </c>
      <c r="C105" s="244"/>
      <c r="D105" s="460"/>
      <c r="E105" s="239"/>
      <c r="F105" s="245"/>
      <c r="G105" s="566">
        <v>9</v>
      </c>
      <c r="H105" s="244"/>
      <c r="I105" s="239"/>
      <c r="J105" s="239"/>
      <c r="K105" s="239"/>
      <c r="L105" s="239"/>
      <c r="M105" s="245"/>
      <c r="N105" s="317"/>
      <c r="O105" s="255"/>
      <c r="P105" s="255"/>
      <c r="Q105" s="256"/>
    </row>
    <row r="106" spans="1:17" s="8" customFormat="1" ht="19.5" customHeight="1" thickBot="1">
      <c r="A106" s="240" t="s">
        <v>144</v>
      </c>
      <c r="B106" s="407" t="s">
        <v>23</v>
      </c>
      <c r="C106" s="259"/>
      <c r="D106" s="260">
        <v>4</v>
      </c>
      <c r="E106" s="260"/>
      <c r="F106" s="261"/>
      <c r="G106" s="262">
        <v>4.5</v>
      </c>
      <c r="H106" s="263">
        <f>G106*30</f>
        <v>135</v>
      </c>
      <c r="I106" s="732" t="s">
        <v>246</v>
      </c>
      <c r="J106" s="733"/>
      <c r="K106" s="733"/>
      <c r="L106" s="733"/>
      <c r="M106" s="734"/>
      <c r="N106" s="318"/>
      <c r="O106" s="246"/>
      <c r="P106" s="246"/>
      <c r="Q106" s="247"/>
    </row>
    <row r="107" spans="1:17" ht="19.5" customHeight="1" thickBot="1">
      <c r="A107" s="742" t="s">
        <v>172</v>
      </c>
      <c r="B107" s="743"/>
      <c r="C107" s="743"/>
      <c r="D107" s="743"/>
      <c r="E107" s="743"/>
      <c r="F107" s="743"/>
      <c r="G107" s="743"/>
      <c r="H107" s="743"/>
      <c r="I107" s="743"/>
      <c r="J107" s="743"/>
      <c r="K107" s="743"/>
      <c r="L107" s="743"/>
      <c r="M107" s="743"/>
      <c r="N107" s="744"/>
      <c r="O107" s="744"/>
      <c r="P107" s="744"/>
      <c r="Q107" s="745"/>
    </row>
    <row r="108" spans="1:17" ht="19.5" customHeight="1" thickBot="1">
      <c r="A108" s="112" t="s">
        <v>145</v>
      </c>
      <c r="B108" s="461" t="s">
        <v>173</v>
      </c>
      <c r="C108" s="111"/>
      <c r="D108" s="75"/>
      <c r="E108" s="75"/>
      <c r="F108" s="174">
        <v>4</v>
      </c>
      <c r="G108" s="176">
        <v>7.5</v>
      </c>
      <c r="H108" s="115">
        <f>G108*30</f>
        <v>225</v>
      </c>
      <c r="I108" s="818"/>
      <c r="J108" s="819"/>
      <c r="K108" s="819"/>
      <c r="L108" s="819"/>
      <c r="M108" s="819"/>
      <c r="N108" s="453"/>
      <c r="O108" s="454"/>
      <c r="P108" s="454"/>
      <c r="Q108" s="455"/>
    </row>
    <row r="109" spans="1:17" ht="19.5" customHeight="1" thickBot="1">
      <c r="A109" s="799" t="s">
        <v>217</v>
      </c>
      <c r="B109" s="800"/>
      <c r="C109" s="184"/>
      <c r="D109" s="238"/>
      <c r="E109" s="238"/>
      <c r="F109" s="184"/>
      <c r="G109" s="293">
        <f>G103+G104+G105</f>
        <v>27</v>
      </c>
      <c r="H109" s="294"/>
      <c r="I109" s="295"/>
      <c r="J109" s="295"/>
      <c r="K109" s="295"/>
      <c r="L109" s="295"/>
      <c r="M109" s="320"/>
      <c r="N109" s="414"/>
      <c r="O109" s="415"/>
      <c r="P109" s="415"/>
      <c r="Q109" s="416"/>
    </row>
    <row r="110" spans="1:17" ht="19.5" customHeight="1" thickBot="1">
      <c r="A110" s="820" t="s">
        <v>115</v>
      </c>
      <c r="B110" s="821"/>
      <c r="C110" s="167"/>
      <c r="D110" s="168"/>
      <c r="E110" s="168"/>
      <c r="F110" s="175"/>
      <c r="G110" s="293">
        <f>G106+G108</f>
        <v>12</v>
      </c>
      <c r="H110" s="296"/>
      <c r="I110" s="295"/>
      <c r="J110" s="295"/>
      <c r="K110" s="295"/>
      <c r="L110" s="295"/>
      <c r="M110" s="320"/>
      <c r="N110" s="414"/>
      <c r="O110" s="415"/>
      <c r="P110" s="415"/>
      <c r="Q110" s="416"/>
    </row>
    <row r="111" spans="1:17" ht="19.5" customHeight="1" thickBot="1">
      <c r="A111" s="749" t="s">
        <v>264</v>
      </c>
      <c r="B111" s="750"/>
      <c r="C111" s="178"/>
      <c r="D111" s="88"/>
      <c r="E111" s="88"/>
      <c r="F111" s="181"/>
      <c r="G111" s="177">
        <f aca="true" t="shared" si="1" ref="G111:O111">G53+G101+G110</f>
        <v>90</v>
      </c>
      <c r="H111" s="183">
        <f>G111*30</f>
        <v>2700</v>
      </c>
      <c r="I111" s="282">
        <f t="shared" si="1"/>
        <v>1206</v>
      </c>
      <c r="J111" s="282">
        <f t="shared" si="1"/>
        <v>642</v>
      </c>
      <c r="K111" s="282">
        <f t="shared" si="1"/>
        <v>254</v>
      </c>
      <c r="L111" s="282">
        <f t="shared" si="1"/>
        <v>310</v>
      </c>
      <c r="M111" s="283">
        <f t="shared" si="1"/>
        <v>1074</v>
      </c>
      <c r="N111" s="321">
        <f t="shared" si="1"/>
        <v>16</v>
      </c>
      <c r="O111" s="322">
        <f t="shared" si="1"/>
        <v>18.5</v>
      </c>
      <c r="P111" s="322">
        <f>P101+P53</f>
        <v>17</v>
      </c>
      <c r="Q111" s="323">
        <v>18</v>
      </c>
    </row>
    <row r="112" spans="1:17" ht="19.5" customHeight="1" thickBot="1">
      <c r="A112" s="749" t="s">
        <v>222</v>
      </c>
      <c r="B112" s="750"/>
      <c r="C112" s="178"/>
      <c r="D112" s="88"/>
      <c r="E112" s="88"/>
      <c r="F112" s="181"/>
      <c r="G112" s="177">
        <f>+G52+G100+G109</f>
        <v>120</v>
      </c>
      <c r="H112" s="281"/>
      <c r="I112" s="282"/>
      <c r="J112" s="282"/>
      <c r="K112" s="282"/>
      <c r="L112" s="282"/>
      <c r="M112" s="283"/>
      <c r="N112" s="281"/>
      <c r="O112" s="282"/>
      <c r="P112" s="282"/>
      <c r="Q112" s="283"/>
    </row>
    <row r="113" spans="1:17" s="6" customFormat="1" ht="19.5" customHeight="1" thickBot="1">
      <c r="A113" s="767" t="s">
        <v>128</v>
      </c>
      <c r="B113" s="768"/>
      <c r="C113" s="768"/>
      <c r="D113" s="768"/>
      <c r="E113" s="768"/>
      <c r="F113" s="768"/>
      <c r="G113" s="768"/>
      <c r="H113" s="768"/>
      <c r="I113" s="768"/>
      <c r="J113" s="768"/>
      <c r="K113" s="768"/>
      <c r="L113" s="768"/>
      <c r="M113" s="768"/>
      <c r="N113" s="768"/>
      <c r="O113" s="768"/>
      <c r="P113" s="768"/>
      <c r="Q113" s="769"/>
    </row>
    <row r="114" spans="1:17" s="7" customFormat="1" ht="19.5" customHeight="1" thickBot="1">
      <c r="A114" s="739" t="s">
        <v>129</v>
      </c>
      <c r="B114" s="740"/>
      <c r="C114" s="740"/>
      <c r="D114" s="740"/>
      <c r="E114" s="740"/>
      <c r="F114" s="740"/>
      <c r="G114" s="740"/>
      <c r="H114" s="740"/>
      <c r="I114" s="740"/>
      <c r="J114" s="740"/>
      <c r="K114" s="740"/>
      <c r="L114" s="740"/>
      <c r="M114" s="740"/>
      <c r="N114" s="740"/>
      <c r="O114" s="740"/>
      <c r="P114" s="740"/>
      <c r="Q114" s="741"/>
    </row>
    <row r="115" spans="1:17" s="7" customFormat="1" ht="19.5" customHeight="1">
      <c r="A115" s="735" t="s">
        <v>177</v>
      </c>
      <c r="B115" s="736"/>
      <c r="C115" s="324"/>
      <c r="D115" s="367">
        <v>1</v>
      </c>
      <c r="E115" s="367"/>
      <c r="F115" s="421"/>
      <c r="G115" s="442">
        <v>4</v>
      </c>
      <c r="H115" s="411">
        <f>G115*30</f>
        <v>120</v>
      </c>
      <c r="I115" s="412">
        <f>J115+K115+L115</f>
        <v>45</v>
      </c>
      <c r="J115" s="402">
        <v>30</v>
      </c>
      <c r="K115" s="403"/>
      <c r="L115" s="403">
        <v>15</v>
      </c>
      <c r="M115" s="413">
        <f>H115-I115</f>
        <v>75</v>
      </c>
      <c r="N115" s="419">
        <v>3</v>
      </c>
      <c r="O115" s="420"/>
      <c r="P115" s="420"/>
      <c r="Q115" s="368"/>
    </row>
    <row r="116" spans="1:17" s="7" customFormat="1" ht="19.5" customHeight="1" thickBot="1">
      <c r="A116" s="737" t="s">
        <v>175</v>
      </c>
      <c r="B116" s="738"/>
      <c r="C116" s="418"/>
      <c r="D116" s="96">
        <v>3</v>
      </c>
      <c r="E116" s="96"/>
      <c r="F116" s="422"/>
      <c r="G116" s="443">
        <v>3</v>
      </c>
      <c r="H116" s="417">
        <f>G116*30</f>
        <v>90</v>
      </c>
      <c r="I116" s="408">
        <f>J116+K116+L116</f>
        <v>45</v>
      </c>
      <c r="J116" s="231">
        <v>30</v>
      </c>
      <c r="K116" s="232"/>
      <c r="L116" s="232">
        <v>15</v>
      </c>
      <c r="M116" s="233">
        <f>H116-I116</f>
        <v>45</v>
      </c>
      <c r="N116" s="234"/>
      <c r="O116" s="96"/>
      <c r="P116" s="96">
        <v>2</v>
      </c>
      <c r="Q116" s="97"/>
    </row>
    <row r="117" spans="1:17" s="439" customFormat="1" ht="19.5" customHeight="1" thickBot="1">
      <c r="A117" s="440"/>
      <c r="B117" s="441" t="s">
        <v>185</v>
      </c>
      <c r="C117" s="440"/>
      <c r="D117" s="435"/>
      <c r="E117" s="435"/>
      <c r="F117" s="436"/>
      <c r="G117" s="444">
        <f>G115+G116</f>
        <v>7</v>
      </c>
      <c r="H117" s="440">
        <f aca="true" t="shared" si="2" ref="H117:M117">H115+H116</f>
        <v>210</v>
      </c>
      <c r="I117" s="435">
        <f t="shared" si="2"/>
        <v>90</v>
      </c>
      <c r="J117" s="435">
        <f t="shared" si="2"/>
        <v>60</v>
      </c>
      <c r="K117" s="435">
        <f t="shared" si="2"/>
        <v>0</v>
      </c>
      <c r="L117" s="435">
        <f t="shared" si="2"/>
        <v>30</v>
      </c>
      <c r="M117" s="438">
        <f t="shared" si="2"/>
        <v>120</v>
      </c>
      <c r="N117" s="434">
        <v>3</v>
      </c>
      <c r="O117" s="435"/>
      <c r="P117" s="435">
        <v>2</v>
      </c>
      <c r="Q117" s="438"/>
    </row>
    <row r="118" spans="1:17" s="6" customFormat="1" ht="19.5" customHeight="1">
      <c r="A118" s="173" t="s">
        <v>186</v>
      </c>
      <c r="B118" s="121" t="s">
        <v>162</v>
      </c>
      <c r="C118" s="409"/>
      <c r="D118" s="403">
        <v>1</v>
      </c>
      <c r="E118" s="403"/>
      <c r="F118" s="410"/>
      <c r="G118" s="171">
        <v>4</v>
      </c>
      <c r="H118" s="411">
        <f>G118*30</f>
        <v>120</v>
      </c>
      <c r="I118" s="412">
        <f>J118+K118+L118</f>
        <v>45</v>
      </c>
      <c r="J118" s="402">
        <v>30</v>
      </c>
      <c r="K118" s="403"/>
      <c r="L118" s="403">
        <v>15</v>
      </c>
      <c r="M118" s="413">
        <f>H118-I118</f>
        <v>75</v>
      </c>
      <c r="N118" s="336">
        <v>3</v>
      </c>
      <c r="O118" s="337"/>
      <c r="P118" s="337"/>
      <c r="Q118" s="116"/>
    </row>
    <row r="119" spans="1:17" s="6" customFormat="1" ht="19.5" customHeight="1">
      <c r="A119" s="172" t="s">
        <v>102</v>
      </c>
      <c r="B119" s="121" t="s">
        <v>254</v>
      </c>
      <c r="C119" s="409"/>
      <c r="D119" s="64">
        <v>1</v>
      </c>
      <c r="E119" s="64"/>
      <c r="F119" s="220"/>
      <c r="G119" s="222">
        <v>4</v>
      </c>
      <c r="H119" s="221">
        <f>G119*30</f>
        <v>120</v>
      </c>
      <c r="I119" s="211">
        <f>J119+K119+L119</f>
        <v>45</v>
      </c>
      <c r="J119" s="63">
        <v>30</v>
      </c>
      <c r="K119" s="64"/>
      <c r="L119" s="64">
        <v>15</v>
      </c>
      <c r="M119" s="224">
        <f>H119-I119</f>
        <v>75</v>
      </c>
      <c r="N119" s="52">
        <v>3</v>
      </c>
      <c r="O119" s="337"/>
      <c r="P119" s="337"/>
      <c r="Q119" s="116"/>
    </row>
    <row r="120" spans="1:17" s="6" customFormat="1" ht="19.5" customHeight="1">
      <c r="A120" s="172" t="s">
        <v>188</v>
      </c>
      <c r="B120" s="100" t="s">
        <v>167</v>
      </c>
      <c r="C120" s="108"/>
      <c r="D120" s="64">
        <v>1</v>
      </c>
      <c r="E120" s="64"/>
      <c r="F120" s="220"/>
      <c r="G120" s="222">
        <v>4</v>
      </c>
      <c r="H120" s="221">
        <f>G120*30</f>
        <v>120</v>
      </c>
      <c r="I120" s="211">
        <f>J120+K120+L120</f>
        <v>45</v>
      </c>
      <c r="J120" s="63">
        <v>30</v>
      </c>
      <c r="K120" s="64"/>
      <c r="L120" s="64">
        <v>15</v>
      </c>
      <c r="M120" s="224">
        <f>H120-I120</f>
        <v>75</v>
      </c>
      <c r="N120" s="52">
        <v>3</v>
      </c>
      <c r="O120" s="53"/>
      <c r="P120" s="53"/>
      <c r="Q120" s="54"/>
    </row>
    <row r="121" spans="1:17" s="6" customFormat="1" ht="19.5" customHeight="1">
      <c r="A121" s="172"/>
      <c r="B121" s="307" t="s">
        <v>187</v>
      </c>
      <c r="C121" s="108"/>
      <c r="D121" s="64">
        <v>1</v>
      </c>
      <c r="E121" s="64"/>
      <c r="F121" s="220"/>
      <c r="G121" s="222">
        <v>4</v>
      </c>
      <c r="H121" s="221">
        <f>G121*30</f>
        <v>120</v>
      </c>
      <c r="I121" s="211">
        <f>J121+K121+L121</f>
        <v>45</v>
      </c>
      <c r="J121" s="63">
        <v>30</v>
      </c>
      <c r="K121" s="64"/>
      <c r="L121" s="64">
        <v>15</v>
      </c>
      <c r="M121" s="224">
        <f>H121-I121</f>
        <v>75</v>
      </c>
      <c r="N121" s="52">
        <v>3</v>
      </c>
      <c r="O121" s="53"/>
      <c r="P121" s="53"/>
      <c r="Q121" s="54"/>
    </row>
    <row r="122" spans="1:17" s="6" customFormat="1" ht="19.5" customHeight="1">
      <c r="A122" s="172" t="s">
        <v>189</v>
      </c>
      <c r="B122" s="465" t="s">
        <v>205</v>
      </c>
      <c r="C122" s="108"/>
      <c r="D122" s="64">
        <v>3</v>
      </c>
      <c r="E122" s="64"/>
      <c r="F122" s="220"/>
      <c r="G122" s="222">
        <v>3</v>
      </c>
      <c r="H122" s="221">
        <f>G122*30</f>
        <v>90</v>
      </c>
      <c r="I122" s="211">
        <f>J122+K122+L122</f>
        <v>30</v>
      </c>
      <c r="J122" s="63">
        <v>15</v>
      </c>
      <c r="K122" s="64"/>
      <c r="L122" s="64">
        <v>15</v>
      </c>
      <c r="M122" s="224">
        <f>H122-I122</f>
        <v>60</v>
      </c>
      <c r="N122" s="52"/>
      <c r="O122" s="53"/>
      <c r="P122" s="53">
        <v>2</v>
      </c>
      <c r="Q122" s="54"/>
    </row>
    <row r="123" spans="1:17" s="6" customFormat="1" ht="19.5" customHeight="1">
      <c r="A123" s="172" t="s">
        <v>190</v>
      </c>
      <c r="B123" s="466" t="s">
        <v>206</v>
      </c>
      <c r="C123" s="108"/>
      <c r="D123" s="64">
        <v>3</v>
      </c>
      <c r="E123" s="64"/>
      <c r="F123" s="220"/>
      <c r="G123" s="222">
        <v>3</v>
      </c>
      <c r="H123" s="221">
        <f aca="true" t="shared" si="3" ref="H123:H128">G123*30</f>
        <v>90</v>
      </c>
      <c r="I123" s="211">
        <f aca="true" t="shared" si="4" ref="I123:I128">J123+K123+L123</f>
        <v>30</v>
      </c>
      <c r="J123" s="63">
        <v>15</v>
      </c>
      <c r="K123" s="64"/>
      <c r="L123" s="64">
        <v>15</v>
      </c>
      <c r="M123" s="224">
        <f aca="true" t="shared" si="5" ref="M123:M128">H123-I123</f>
        <v>60</v>
      </c>
      <c r="N123" s="52"/>
      <c r="O123" s="53"/>
      <c r="P123" s="53">
        <v>2</v>
      </c>
      <c r="Q123" s="54"/>
    </row>
    <row r="124" spans="1:17" s="6" customFormat="1" ht="19.5" customHeight="1">
      <c r="A124" s="172" t="s">
        <v>209</v>
      </c>
      <c r="B124" s="466" t="s">
        <v>244</v>
      </c>
      <c r="C124" s="108"/>
      <c r="D124" s="64">
        <v>3</v>
      </c>
      <c r="E124" s="64"/>
      <c r="F124" s="220"/>
      <c r="G124" s="222">
        <v>3</v>
      </c>
      <c r="H124" s="221">
        <f t="shared" si="3"/>
        <v>90</v>
      </c>
      <c r="I124" s="211">
        <f t="shared" si="4"/>
        <v>30</v>
      </c>
      <c r="J124" s="63">
        <v>15</v>
      </c>
      <c r="K124" s="64"/>
      <c r="L124" s="64">
        <v>15</v>
      </c>
      <c r="M124" s="224">
        <f t="shared" si="5"/>
        <v>60</v>
      </c>
      <c r="N124" s="52"/>
      <c r="O124" s="53"/>
      <c r="P124" s="53">
        <v>2</v>
      </c>
      <c r="Q124" s="54"/>
    </row>
    <row r="125" spans="1:17" s="6" customFormat="1" ht="19.5" customHeight="1">
      <c r="A125" s="172" t="s">
        <v>210</v>
      </c>
      <c r="B125" s="466" t="s">
        <v>235</v>
      </c>
      <c r="C125" s="108"/>
      <c r="D125" s="64">
        <v>3</v>
      </c>
      <c r="E125" s="64"/>
      <c r="F125" s="220"/>
      <c r="G125" s="222">
        <v>3</v>
      </c>
      <c r="H125" s="221">
        <f t="shared" si="3"/>
        <v>90</v>
      </c>
      <c r="I125" s="211">
        <f t="shared" si="4"/>
        <v>30</v>
      </c>
      <c r="J125" s="63">
        <v>15</v>
      </c>
      <c r="K125" s="64"/>
      <c r="L125" s="64">
        <v>15</v>
      </c>
      <c r="M125" s="224">
        <f t="shared" si="5"/>
        <v>60</v>
      </c>
      <c r="N125" s="52"/>
      <c r="O125" s="53"/>
      <c r="P125" s="53">
        <v>2</v>
      </c>
      <c r="Q125" s="54"/>
    </row>
    <row r="126" spans="1:17" s="6" customFormat="1" ht="19.5" customHeight="1">
      <c r="A126" s="172" t="s">
        <v>211</v>
      </c>
      <c r="B126" s="466" t="s">
        <v>236</v>
      </c>
      <c r="C126" s="108"/>
      <c r="D126" s="64">
        <v>3</v>
      </c>
      <c r="E126" s="64"/>
      <c r="F126" s="220"/>
      <c r="G126" s="222">
        <v>3</v>
      </c>
      <c r="H126" s="221">
        <f t="shared" si="3"/>
        <v>90</v>
      </c>
      <c r="I126" s="211">
        <f t="shared" si="4"/>
        <v>30</v>
      </c>
      <c r="J126" s="63">
        <v>15</v>
      </c>
      <c r="K126" s="64"/>
      <c r="L126" s="64">
        <v>15</v>
      </c>
      <c r="M126" s="224">
        <f t="shared" si="5"/>
        <v>60</v>
      </c>
      <c r="N126" s="52"/>
      <c r="O126" s="53"/>
      <c r="P126" s="53">
        <v>2</v>
      </c>
      <c r="Q126" s="54"/>
    </row>
    <row r="127" spans="1:17" s="6" customFormat="1" ht="19.5" customHeight="1">
      <c r="A127" s="172" t="s">
        <v>245</v>
      </c>
      <c r="B127" s="466" t="s">
        <v>207</v>
      </c>
      <c r="C127" s="108"/>
      <c r="D127" s="64">
        <v>3</v>
      </c>
      <c r="E127" s="64"/>
      <c r="F127" s="220"/>
      <c r="G127" s="222">
        <v>3</v>
      </c>
      <c r="H127" s="221">
        <f t="shared" si="3"/>
        <v>90</v>
      </c>
      <c r="I127" s="211">
        <f t="shared" si="4"/>
        <v>30</v>
      </c>
      <c r="J127" s="63">
        <v>15</v>
      </c>
      <c r="K127" s="64"/>
      <c r="L127" s="64">
        <v>15</v>
      </c>
      <c r="M127" s="224">
        <f t="shared" si="5"/>
        <v>60</v>
      </c>
      <c r="N127" s="52"/>
      <c r="O127" s="53"/>
      <c r="P127" s="53">
        <v>2</v>
      </c>
      <c r="Q127" s="54"/>
    </row>
    <row r="128" spans="1:17" s="6" customFormat="1" ht="19.5" customHeight="1">
      <c r="A128" s="172" t="s">
        <v>255</v>
      </c>
      <c r="B128" s="467" t="s">
        <v>208</v>
      </c>
      <c r="C128" s="108"/>
      <c r="D128" s="64">
        <v>3</v>
      </c>
      <c r="E128" s="64"/>
      <c r="F128" s="220"/>
      <c r="G128" s="222">
        <v>3</v>
      </c>
      <c r="H128" s="221">
        <f t="shared" si="3"/>
        <v>90</v>
      </c>
      <c r="I128" s="211">
        <f t="shared" si="4"/>
        <v>30</v>
      </c>
      <c r="J128" s="63">
        <v>15</v>
      </c>
      <c r="K128" s="64"/>
      <c r="L128" s="64">
        <v>15</v>
      </c>
      <c r="M128" s="224">
        <f t="shared" si="5"/>
        <v>60</v>
      </c>
      <c r="N128" s="52"/>
      <c r="O128" s="53"/>
      <c r="P128" s="53">
        <v>2</v>
      </c>
      <c r="Q128" s="54"/>
    </row>
    <row r="129" spans="1:17" s="130" customFormat="1" ht="19.5" customHeight="1" thickBot="1">
      <c r="A129" s="423"/>
      <c r="B129" s="307" t="s">
        <v>187</v>
      </c>
      <c r="C129" s="424"/>
      <c r="D129" s="64">
        <v>3</v>
      </c>
      <c r="E129" s="64"/>
      <c r="F129" s="220"/>
      <c r="G129" s="222">
        <v>3</v>
      </c>
      <c r="H129" s="221">
        <f>G129*30</f>
        <v>90</v>
      </c>
      <c r="I129" s="211">
        <f>J129+K129+L129</f>
        <v>30</v>
      </c>
      <c r="J129" s="63">
        <v>15</v>
      </c>
      <c r="K129" s="64"/>
      <c r="L129" s="64">
        <v>15</v>
      </c>
      <c r="M129" s="224">
        <f>H129-I129</f>
        <v>60</v>
      </c>
      <c r="N129" s="52"/>
      <c r="O129" s="53"/>
      <c r="P129" s="53">
        <v>2</v>
      </c>
      <c r="Q129" s="425"/>
    </row>
    <row r="130" spans="1:17" s="6" customFormat="1" ht="19.5" customHeight="1" thickBot="1">
      <c r="A130" s="829" t="s">
        <v>131</v>
      </c>
      <c r="B130" s="830"/>
      <c r="C130" s="830"/>
      <c r="D130" s="830"/>
      <c r="E130" s="830"/>
      <c r="F130" s="830"/>
      <c r="G130" s="830"/>
      <c r="H130" s="830"/>
      <c r="I130" s="830"/>
      <c r="J130" s="830"/>
      <c r="K130" s="830"/>
      <c r="L130" s="830"/>
      <c r="M130" s="830"/>
      <c r="N130" s="830"/>
      <c r="O130" s="830"/>
      <c r="P130" s="830"/>
      <c r="Q130" s="831"/>
    </row>
    <row r="131" spans="1:17" s="6" customFormat="1" ht="19.5" customHeight="1">
      <c r="A131" s="801" t="s">
        <v>177</v>
      </c>
      <c r="B131" s="736"/>
      <c r="C131" s="409"/>
      <c r="D131" s="403">
        <v>1</v>
      </c>
      <c r="E131" s="403"/>
      <c r="F131" s="410"/>
      <c r="G131" s="171">
        <v>5.5</v>
      </c>
      <c r="H131" s="411">
        <f>G131*30</f>
        <v>165</v>
      </c>
      <c r="I131" s="412">
        <f>J131+K131+L131</f>
        <v>60</v>
      </c>
      <c r="J131" s="402">
        <v>30</v>
      </c>
      <c r="K131" s="403"/>
      <c r="L131" s="403">
        <v>30</v>
      </c>
      <c r="M131" s="413">
        <f>H131-I131</f>
        <v>105</v>
      </c>
      <c r="N131" s="336">
        <v>4</v>
      </c>
      <c r="O131" s="337"/>
      <c r="P131" s="337"/>
      <c r="Q131" s="116"/>
    </row>
    <row r="132" spans="1:17" s="6" customFormat="1" ht="19.5" customHeight="1">
      <c r="A132" s="802" t="s">
        <v>174</v>
      </c>
      <c r="B132" s="803"/>
      <c r="C132" s="432"/>
      <c r="D132" s="47">
        <v>2</v>
      </c>
      <c r="E132" s="47"/>
      <c r="F132" s="431"/>
      <c r="G132" s="222">
        <v>6</v>
      </c>
      <c r="H132" s="221">
        <f>G132*30</f>
        <v>180</v>
      </c>
      <c r="I132" s="211">
        <f>J132+K132+L132</f>
        <v>72</v>
      </c>
      <c r="J132" s="63">
        <v>36</v>
      </c>
      <c r="K132" s="64"/>
      <c r="L132" s="64">
        <v>36</v>
      </c>
      <c r="M132" s="224">
        <f>H132-I132</f>
        <v>108</v>
      </c>
      <c r="N132" s="48"/>
      <c r="O132" s="53">
        <v>4</v>
      </c>
      <c r="P132" s="426"/>
      <c r="Q132" s="427"/>
    </row>
    <row r="133" spans="1:17" s="6" customFormat="1" ht="19.5" customHeight="1">
      <c r="A133" s="802" t="s">
        <v>175</v>
      </c>
      <c r="B133" s="803"/>
      <c r="C133" s="108"/>
      <c r="D133" s="64">
        <v>3</v>
      </c>
      <c r="E133" s="64"/>
      <c r="F133" s="220"/>
      <c r="G133" s="222">
        <v>5.5</v>
      </c>
      <c r="H133" s="221">
        <f>G133*30</f>
        <v>165</v>
      </c>
      <c r="I133" s="211">
        <f>J133+K133+L133</f>
        <v>60</v>
      </c>
      <c r="J133" s="63">
        <v>30</v>
      </c>
      <c r="K133" s="64"/>
      <c r="L133" s="64">
        <v>30</v>
      </c>
      <c r="M133" s="224">
        <f>H133-I133</f>
        <v>105</v>
      </c>
      <c r="N133" s="52"/>
      <c r="O133" s="53"/>
      <c r="P133" s="53">
        <v>4</v>
      </c>
      <c r="Q133" s="54"/>
    </row>
    <row r="134" spans="1:17" s="6" customFormat="1" ht="19.5" customHeight="1" thickBot="1">
      <c r="A134" s="804" t="s">
        <v>176</v>
      </c>
      <c r="B134" s="738"/>
      <c r="C134" s="432"/>
      <c r="D134" s="47">
        <v>4</v>
      </c>
      <c r="E134" s="47"/>
      <c r="F134" s="431"/>
      <c r="G134" s="222">
        <v>6</v>
      </c>
      <c r="H134" s="417">
        <f>G134*30</f>
        <v>180</v>
      </c>
      <c r="I134" s="408">
        <f>J134+K134+L134</f>
        <v>59</v>
      </c>
      <c r="J134" s="231">
        <v>26</v>
      </c>
      <c r="K134" s="232"/>
      <c r="L134" s="232">
        <v>33</v>
      </c>
      <c r="M134" s="233">
        <f>H134-I134</f>
        <v>121</v>
      </c>
      <c r="N134" s="428"/>
      <c r="O134" s="429"/>
      <c r="P134" s="430"/>
      <c r="Q134" s="538">
        <v>4.5</v>
      </c>
    </row>
    <row r="135" spans="1:17" s="439" customFormat="1" ht="19.5" customHeight="1" thickBot="1">
      <c r="A135" s="391"/>
      <c r="B135" s="433" t="s">
        <v>191</v>
      </c>
      <c r="C135" s="434"/>
      <c r="D135" s="435"/>
      <c r="E135" s="435"/>
      <c r="F135" s="436"/>
      <c r="G135" s="437">
        <f>G133+G134+G131+G132</f>
        <v>23</v>
      </c>
      <c r="H135" s="434">
        <f aca="true" t="shared" si="6" ref="H135:M135">H133+H134+H131+H132</f>
        <v>690</v>
      </c>
      <c r="I135" s="435">
        <f t="shared" si="6"/>
        <v>251</v>
      </c>
      <c r="J135" s="435">
        <f t="shared" si="6"/>
        <v>122</v>
      </c>
      <c r="K135" s="435">
        <f t="shared" si="6"/>
        <v>0</v>
      </c>
      <c r="L135" s="435">
        <f t="shared" si="6"/>
        <v>129</v>
      </c>
      <c r="M135" s="438">
        <f t="shared" si="6"/>
        <v>439</v>
      </c>
      <c r="N135" s="434">
        <v>4</v>
      </c>
      <c r="O135" s="435">
        <v>4</v>
      </c>
      <c r="P135" s="435">
        <v>4</v>
      </c>
      <c r="Q135" s="530">
        <v>4.5</v>
      </c>
    </row>
    <row r="136" spans="1:17" s="6" customFormat="1" ht="19.5" customHeight="1">
      <c r="A136" s="500" t="s">
        <v>192</v>
      </c>
      <c r="B136" s="539" t="s">
        <v>251</v>
      </c>
      <c r="C136" s="108"/>
      <c r="D136" s="64">
        <v>1</v>
      </c>
      <c r="E136" s="64"/>
      <c r="F136" s="220"/>
      <c r="G136" s="222">
        <v>5.5</v>
      </c>
      <c r="H136" s="447">
        <f aca="true" t="shared" si="7" ref="H136:H154">G136*30</f>
        <v>165</v>
      </c>
      <c r="I136" s="211">
        <f aca="true" t="shared" si="8" ref="I136:I154">J136+K136+L136</f>
        <v>45</v>
      </c>
      <c r="J136" s="63">
        <v>15</v>
      </c>
      <c r="K136" s="64"/>
      <c r="L136" s="64">
        <v>30</v>
      </c>
      <c r="M136" s="224">
        <f aca="true" t="shared" si="9" ref="M136:M154">H136-I136</f>
        <v>120</v>
      </c>
      <c r="N136" s="52">
        <v>4</v>
      </c>
      <c r="O136" s="53"/>
      <c r="P136" s="53"/>
      <c r="Q136" s="54"/>
    </row>
    <row r="137" spans="1:17" ht="18.75">
      <c r="A137" s="172" t="s">
        <v>193</v>
      </c>
      <c r="B137" s="446" t="s">
        <v>180</v>
      </c>
      <c r="C137" s="447"/>
      <c r="D137" s="448">
        <v>1</v>
      </c>
      <c r="E137" s="448"/>
      <c r="F137" s="449"/>
      <c r="G137" s="222">
        <v>5.5</v>
      </c>
      <c r="H137" s="447">
        <f t="shared" si="7"/>
        <v>165</v>
      </c>
      <c r="I137" s="211">
        <f t="shared" si="8"/>
        <v>45</v>
      </c>
      <c r="J137" s="63">
        <v>15</v>
      </c>
      <c r="K137" s="64"/>
      <c r="L137" s="64">
        <v>30</v>
      </c>
      <c r="M137" s="224">
        <f t="shared" si="9"/>
        <v>120</v>
      </c>
      <c r="N137" s="33">
        <v>4</v>
      </c>
      <c r="O137" s="34"/>
      <c r="P137" s="34"/>
      <c r="Q137" s="35"/>
    </row>
    <row r="138" spans="1:17" ht="18.75">
      <c r="A138" s="172" t="s">
        <v>194</v>
      </c>
      <c r="B138" s="100" t="s">
        <v>161</v>
      </c>
      <c r="C138" s="447"/>
      <c r="D138" s="448">
        <v>1</v>
      </c>
      <c r="E138" s="448"/>
      <c r="F138" s="449"/>
      <c r="G138" s="222">
        <v>5.5</v>
      </c>
      <c r="H138" s="447">
        <f>G138*30</f>
        <v>165</v>
      </c>
      <c r="I138" s="211">
        <f>J138+K138+L138</f>
        <v>45</v>
      </c>
      <c r="J138" s="63">
        <v>15</v>
      </c>
      <c r="K138" s="64"/>
      <c r="L138" s="64">
        <v>30</v>
      </c>
      <c r="M138" s="224">
        <f>H138-I138</f>
        <v>120</v>
      </c>
      <c r="N138" s="33">
        <v>4</v>
      </c>
      <c r="O138" s="34"/>
      <c r="P138" s="34"/>
      <c r="Q138" s="35"/>
    </row>
    <row r="139" spans="1:17" s="6" customFormat="1" ht="19.5" customHeight="1">
      <c r="A139" s="172" t="s">
        <v>195</v>
      </c>
      <c r="B139" s="555" t="s">
        <v>147</v>
      </c>
      <c r="C139" s="108"/>
      <c r="D139" s="64">
        <v>1</v>
      </c>
      <c r="E139" s="64"/>
      <c r="F139" s="220"/>
      <c r="G139" s="222">
        <v>5.5</v>
      </c>
      <c r="H139" s="221">
        <f t="shared" si="7"/>
        <v>165</v>
      </c>
      <c r="I139" s="211">
        <f t="shared" si="8"/>
        <v>45</v>
      </c>
      <c r="J139" s="63">
        <v>15</v>
      </c>
      <c r="K139" s="64"/>
      <c r="L139" s="64">
        <v>30</v>
      </c>
      <c r="M139" s="224">
        <f t="shared" si="9"/>
        <v>120</v>
      </c>
      <c r="N139" s="52">
        <v>4</v>
      </c>
      <c r="O139" s="53"/>
      <c r="P139" s="53"/>
      <c r="Q139" s="54"/>
    </row>
    <row r="140" spans="1:17" s="6" customFormat="1" ht="19.5" customHeight="1">
      <c r="A140" s="172"/>
      <c r="B140" s="556" t="s">
        <v>187</v>
      </c>
      <c r="C140" s="108"/>
      <c r="D140" s="64">
        <v>1</v>
      </c>
      <c r="E140" s="64"/>
      <c r="F140" s="220"/>
      <c r="G140" s="222">
        <v>5.5</v>
      </c>
      <c r="H140" s="221">
        <f>G140*30</f>
        <v>165</v>
      </c>
      <c r="I140" s="211">
        <f>J140+K140+L140</f>
        <v>45</v>
      </c>
      <c r="J140" s="63">
        <v>15</v>
      </c>
      <c r="K140" s="64"/>
      <c r="L140" s="64">
        <v>30</v>
      </c>
      <c r="M140" s="224">
        <f>H140-I140</f>
        <v>120</v>
      </c>
      <c r="N140" s="52">
        <v>4</v>
      </c>
      <c r="O140" s="53"/>
      <c r="P140" s="53"/>
      <c r="Q140" s="54"/>
    </row>
    <row r="141" spans="1:17" s="6" customFormat="1" ht="19.5" customHeight="1">
      <c r="A141" s="172" t="s">
        <v>122</v>
      </c>
      <c r="B141" s="555" t="s">
        <v>164</v>
      </c>
      <c r="C141" s="108"/>
      <c r="D141" s="64">
        <v>2</v>
      </c>
      <c r="E141" s="64"/>
      <c r="F141" s="220"/>
      <c r="G141" s="222">
        <v>6</v>
      </c>
      <c r="H141" s="221">
        <f t="shared" si="7"/>
        <v>180</v>
      </c>
      <c r="I141" s="211">
        <f t="shared" si="8"/>
        <v>72</v>
      </c>
      <c r="J141" s="63">
        <v>36</v>
      </c>
      <c r="K141" s="64"/>
      <c r="L141" s="64">
        <v>36</v>
      </c>
      <c r="M141" s="224">
        <f t="shared" si="9"/>
        <v>108</v>
      </c>
      <c r="N141" s="52"/>
      <c r="O141" s="53">
        <v>4</v>
      </c>
      <c r="P141" s="53"/>
      <c r="Q141" s="54"/>
    </row>
    <row r="142" spans="1:17" s="6" customFormat="1" ht="19.5" customHeight="1">
      <c r="A142" s="172" t="s">
        <v>123</v>
      </c>
      <c r="B142" s="445" t="s">
        <v>163</v>
      </c>
      <c r="C142" s="108"/>
      <c r="D142" s="64">
        <v>2</v>
      </c>
      <c r="E142" s="64"/>
      <c r="F142" s="220"/>
      <c r="G142" s="222">
        <v>6</v>
      </c>
      <c r="H142" s="221">
        <f t="shared" si="7"/>
        <v>180</v>
      </c>
      <c r="I142" s="211">
        <f t="shared" si="8"/>
        <v>72</v>
      </c>
      <c r="J142" s="63">
        <v>36</v>
      </c>
      <c r="K142" s="64"/>
      <c r="L142" s="64">
        <v>36</v>
      </c>
      <c r="M142" s="224">
        <f t="shared" si="9"/>
        <v>108</v>
      </c>
      <c r="N142" s="52"/>
      <c r="O142" s="53">
        <v>4</v>
      </c>
      <c r="P142" s="53"/>
      <c r="Q142" s="54"/>
    </row>
    <row r="143" spans="1:17" s="6" customFormat="1" ht="19.5" customHeight="1">
      <c r="A143" s="172" t="s">
        <v>196</v>
      </c>
      <c r="B143" s="445" t="s">
        <v>252</v>
      </c>
      <c r="C143" s="108"/>
      <c r="D143" s="64">
        <v>2</v>
      </c>
      <c r="E143" s="64"/>
      <c r="F143" s="220"/>
      <c r="G143" s="222">
        <v>6</v>
      </c>
      <c r="H143" s="221">
        <f>G143*30</f>
        <v>180</v>
      </c>
      <c r="I143" s="211">
        <f>J143+K143+L143</f>
        <v>72</v>
      </c>
      <c r="J143" s="63">
        <v>36</v>
      </c>
      <c r="K143" s="64"/>
      <c r="L143" s="64">
        <v>36</v>
      </c>
      <c r="M143" s="224">
        <f>H143-I143</f>
        <v>108</v>
      </c>
      <c r="N143" s="52"/>
      <c r="O143" s="53">
        <v>4</v>
      </c>
      <c r="P143" s="53"/>
      <c r="Q143" s="54"/>
    </row>
    <row r="144" spans="1:17" ht="18.75">
      <c r="A144" s="172" t="s">
        <v>159</v>
      </c>
      <c r="B144" s="445" t="s">
        <v>182</v>
      </c>
      <c r="C144" s="447"/>
      <c r="D144" s="47">
        <v>2</v>
      </c>
      <c r="E144" s="47"/>
      <c r="F144" s="431"/>
      <c r="G144" s="222">
        <v>6</v>
      </c>
      <c r="H144" s="221">
        <f t="shared" si="7"/>
        <v>180</v>
      </c>
      <c r="I144" s="211">
        <f t="shared" si="8"/>
        <v>72</v>
      </c>
      <c r="J144" s="63">
        <v>36</v>
      </c>
      <c r="K144" s="64"/>
      <c r="L144" s="64">
        <v>36</v>
      </c>
      <c r="M144" s="224">
        <f t="shared" si="9"/>
        <v>108</v>
      </c>
      <c r="N144" s="48"/>
      <c r="O144" s="53">
        <v>4</v>
      </c>
      <c r="P144" s="34"/>
      <c r="Q144" s="35"/>
    </row>
    <row r="145" spans="1:17" ht="18.75">
      <c r="A145" s="172"/>
      <c r="B145" s="468" t="s">
        <v>187</v>
      </c>
      <c r="C145" s="447"/>
      <c r="D145" s="47">
        <v>2</v>
      </c>
      <c r="E145" s="47"/>
      <c r="F145" s="431"/>
      <c r="G145" s="222">
        <v>6</v>
      </c>
      <c r="H145" s="221">
        <f>G145*30</f>
        <v>180</v>
      </c>
      <c r="I145" s="211">
        <f>J145+K145+L145</f>
        <v>72</v>
      </c>
      <c r="J145" s="63">
        <v>36</v>
      </c>
      <c r="K145" s="64"/>
      <c r="L145" s="64">
        <v>36</v>
      </c>
      <c r="M145" s="224">
        <f>H145-I145</f>
        <v>108</v>
      </c>
      <c r="N145" s="48"/>
      <c r="O145" s="53">
        <v>4</v>
      </c>
      <c r="P145" s="34"/>
      <c r="Q145" s="35"/>
    </row>
    <row r="146" spans="1:17" s="6" customFormat="1" ht="19.5" customHeight="1">
      <c r="A146" s="172" t="s">
        <v>197</v>
      </c>
      <c r="B146" s="445" t="s">
        <v>150</v>
      </c>
      <c r="C146" s="108"/>
      <c r="D146" s="47">
        <v>3</v>
      </c>
      <c r="E146" s="47"/>
      <c r="F146" s="431"/>
      <c r="G146" s="222">
        <v>5.5</v>
      </c>
      <c r="H146" s="221">
        <f t="shared" si="7"/>
        <v>165</v>
      </c>
      <c r="I146" s="211">
        <f t="shared" si="8"/>
        <v>60</v>
      </c>
      <c r="J146" s="63">
        <v>30</v>
      </c>
      <c r="K146" s="64"/>
      <c r="L146" s="64">
        <v>30</v>
      </c>
      <c r="M146" s="224">
        <f t="shared" si="9"/>
        <v>105</v>
      </c>
      <c r="N146" s="48"/>
      <c r="O146" s="53"/>
      <c r="P146" s="53">
        <v>4</v>
      </c>
      <c r="Q146" s="54"/>
    </row>
    <row r="147" spans="1:17" s="6" customFormat="1" ht="19.5" customHeight="1">
      <c r="A147" s="172" t="s">
        <v>198</v>
      </c>
      <c r="B147" s="445" t="s">
        <v>178</v>
      </c>
      <c r="C147" s="108"/>
      <c r="D147" s="64">
        <v>3</v>
      </c>
      <c r="E147" s="64"/>
      <c r="F147" s="220"/>
      <c r="G147" s="222">
        <v>5.5</v>
      </c>
      <c r="H147" s="221">
        <f t="shared" si="7"/>
        <v>165</v>
      </c>
      <c r="I147" s="211">
        <f t="shared" si="8"/>
        <v>60</v>
      </c>
      <c r="J147" s="63">
        <v>30</v>
      </c>
      <c r="K147" s="64"/>
      <c r="L147" s="64">
        <v>30</v>
      </c>
      <c r="M147" s="224">
        <f t="shared" si="9"/>
        <v>105</v>
      </c>
      <c r="N147" s="52"/>
      <c r="O147" s="53"/>
      <c r="P147" s="53">
        <v>4</v>
      </c>
      <c r="Q147" s="54"/>
    </row>
    <row r="148" spans="1:17" ht="18.75">
      <c r="A148" s="172" t="s">
        <v>199</v>
      </c>
      <c r="B148" s="445" t="s">
        <v>181</v>
      </c>
      <c r="C148" s="447"/>
      <c r="D148" s="448">
        <v>3</v>
      </c>
      <c r="E148" s="448"/>
      <c r="F148" s="449"/>
      <c r="G148" s="222">
        <v>5.5</v>
      </c>
      <c r="H148" s="447">
        <f t="shared" si="7"/>
        <v>165</v>
      </c>
      <c r="I148" s="211">
        <f t="shared" si="8"/>
        <v>60</v>
      </c>
      <c r="J148" s="63">
        <v>30</v>
      </c>
      <c r="K148" s="64"/>
      <c r="L148" s="64">
        <v>30</v>
      </c>
      <c r="M148" s="224">
        <f t="shared" si="9"/>
        <v>105</v>
      </c>
      <c r="N148" s="33"/>
      <c r="O148" s="34"/>
      <c r="P148" s="34">
        <v>4</v>
      </c>
      <c r="Q148" s="372"/>
    </row>
    <row r="149" spans="1:53" s="518" customFormat="1" ht="21.75" customHeight="1">
      <c r="A149" s="172" t="s">
        <v>160</v>
      </c>
      <c r="B149" s="100" t="s">
        <v>239</v>
      </c>
      <c r="C149" s="108"/>
      <c r="D149" s="448">
        <v>3</v>
      </c>
      <c r="E149" s="448"/>
      <c r="F149" s="449"/>
      <c r="G149" s="222">
        <v>5.5</v>
      </c>
      <c r="H149" s="447">
        <f>G149*30</f>
        <v>165</v>
      </c>
      <c r="I149" s="211">
        <f>J149+K149+L149</f>
        <v>60</v>
      </c>
      <c r="J149" s="63">
        <v>30</v>
      </c>
      <c r="K149" s="64"/>
      <c r="L149" s="64">
        <v>30</v>
      </c>
      <c r="M149" s="224">
        <f>H149-I149</f>
        <v>105</v>
      </c>
      <c r="N149" s="33"/>
      <c r="O149" s="34"/>
      <c r="P149" s="34">
        <v>4</v>
      </c>
      <c r="Q149" s="431"/>
      <c r="R149" s="463"/>
      <c r="S149" s="463"/>
      <c r="T149" s="463"/>
      <c r="U149" s="463"/>
      <c r="V149" s="463"/>
      <c r="W149" s="521"/>
      <c r="AR149" s="519"/>
      <c r="AT149" s="520"/>
      <c r="AU149" s="520"/>
      <c r="AV149" s="520"/>
      <c r="AW149" s="520"/>
      <c r="AX149" s="520"/>
      <c r="AY149" s="520"/>
      <c r="AZ149" s="520"/>
      <c r="BA149" s="520"/>
    </row>
    <row r="150" spans="1:17" ht="18.75">
      <c r="A150" s="172"/>
      <c r="B150" s="469" t="s">
        <v>187</v>
      </c>
      <c r="C150" s="451"/>
      <c r="D150" s="448">
        <v>3</v>
      </c>
      <c r="E150" s="448"/>
      <c r="F150" s="449"/>
      <c r="G150" s="222">
        <v>5.5</v>
      </c>
      <c r="H150" s="447">
        <f>G150*30</f>
        <v>165</v>
      </c>
      <c r="I150" s="211">
        <f>J150+K150+L150</f>
        <v>60</v>
      </c>
      <c r="J150" s="63">
        <v>30</v>
      </c>
      <c r="K150" s="64"/>
      <c r="L150" s="64">
        <v>30</v>
      </c>
      <c r="M150" s="224">
        <f>H150-I150</f>
        <v>105</v>
      </c>
      <c r="N150" s="33"/>
      <c r="O150" s="34"/>
      <c r="P150" s="34">
        <v>4</v>
      </c>
      <c r="Q150" s="306"/>
    </row>
    <row r="151" spans="1:17" s="6" customFormat="1" ht="19.5" customHeight="1">
      <c r="A151" s="172" t="s">
        <v>243</v>
      </c>
      <c r="B151" s="450" t="s">
        <v>151</v>
      </c>
      <c r="C151" s="409"/>
      <c r="D151" s="403">
        <v>4</v>
      </c>
      <c r="E151" s="403"/>
      <c r="F151" s="410"/>
      <c r="G151" s="171">
        <v>6</v>
      </c>
      <c r="H151" s="411">
        <f t="shared" si="7"/>
        <v>180</v>
      </c>
      <c r="I151" s="412">
        <f t="shared" si="8"/>
        <v>59</v>
      </c>
      <c r="J151" s="402">
        <v>26</v>
      </c>
      <c r="K151" s="403"/>
      <c r="L151" s="403">
        <v>33</v>
      </c>
      <c r="M151" s="413">
        <f t="shared" si="9"/>
        <v>121</v>
      </c>
      <c r="N151" s="336"/>
      <c r="O151" s="337"/>
      <c r="P151" s="337"/>
      <c r="Q151" s="116">
        <v>4.5</v>
      </c>
    </row>
    <row r="152" spans="1:17" s="6" customFormat="1" ht="19.5" customHeight="1">
      <c r="A152" s="172" t="s">
        <v>256</v>
      </c>
      <c r="B152" s="299" t="s">
        <v>253</v>
      </c>
      <c r="C152" s="409"/>
      <c r="D152" s="40">
        <v>4</v>
      </c>
      <c r="E152" s="40"/>
      <c r="F152" s="381"/>
      <c r="G152" s="171">
        <v>6</v>
      </c>
      <c r="H152" s="411">
        <f>G152*30</f>
        <v>180</v>
      </c>
      <c r="I152" s="412">
        <f>J152+K152+L152</f>
        <v>59</v>
      </c>
      <c r="J152" s="402">
        <v>26</v>
      </c>
      <c r="K152" s="403"/>
      <c r="L152" s="403">
        <v>33</v>
      </c>
      <c r="M152" s="413">
        <f>H152-I152</f>
        <v>121</v>
      </c>
      <c r="N152" s="113"/>
      <c r="O152" s="337"/>
      <c r="P152" s="303"/>
      <c r="Q152" s="54">
        <v>4.5</v>
      </c>
    </row>
    <row r="153" spans="1:17" ht="18.75">
      <c r="A153" s="172" t="s">
        <v>257</v>
      </c>
      <c r="B153" s="450" t="s">
        <v>183</v>
      </c>
      <c r="C153" s="451"/>
      <c r="D153" s="40">
        <v>4</v>
      </c>
      <c r="E153" s="40"/>
      <c r="F153" s="381"/>
      <c r="G153" s="171">
        <v>6</v>
      </c>
      <c r="H153" s="411">
        <f t="shared" si="7"/>
        <v>180</v>
      </c>
      <c r="I153" s="412">
        <f t="shared" si="8"/>
        <v>59</v>
      </c>
      <c r="J153" s="402">
        <v>26</v>
      </c>
      <c r="K153" s="403"/>
      <c r="L153" s="403">
        <v>33</v>
      </c>
      <c r="M153" s="413">
        <f t="shared" si="9"/>
        <v>121</v>
      </c>
      <c r="N153" s="113"/>
      <c r="O153" s="337"/>
      <c r="P153" s="303"/>
      <c r="Q153" s="54">
        <v>4.5</v>
      </c>
    </row>
    <row r="154" spans="1:17" s="6" customFormat="1" ht="19.5" customHeight="1">
      <c r="A154" s="172" t="s">
        <v>258</v>
      </c>
      <c r="B154" s="445" t="s">
        <v>179</v>
      </c>
      <c r="C154" s="108"/>
      <c r="D154" s="64">
        <v>4</v>
      </c>
      <c r="E154" s="64"/>
      <c r="F154" s="220"/>
      <c r="G154" s="222">
        <v>6</v>
      </c>
      <c r="H154" s="221">
        <f t="shared" si="7"/>
        <v>180</v>
      </c>
      <c r="I154" s="211">
        <f t="shared" si="8"/>
        <v>59</v>
      </c>
      <c r="J154" s="63">
        <v>26</v>
      </c>
      <c r="K154" s="64"/>
      <c r="L154" s="64">
        <v>33</v>
      </c>
      <c r="M154" s="224">
        <f t="shared" si="9"/>
        <v>121</v>
      </c>
      <c r="N154" s="52"/>
      <c r="O154" s="53"/>
      <c r="P154" s="53"/>
      <c r="Q154" s="54">
        <v>4.5</v>
      </c>
    </row>
    <row r="155" spans="1:17" s="6" customFormat="1" ht="19.5" customHeight="1" thickBot="1">
      <c r="A155" s="531"/>
      <c r="B155" s="532" t="s">
        <v>187</v>
      </c>
      <c r="C155" s="108"/>
      <c r="D155" s="64">
        <v>4</v>
      </c>
      <c r="E155" s="64"/>
      <c r="F155" s="220"/>
      <c r="G155" s="222">
        <v>6</v>
      </c>
      <c r="H155" s="221">
        <f>G155*30</f>
        <v>180</v>
      </c>
      <c r="I155" s="211">
        <f>J155+K155+L155</f>
        <v>59</v>
      </c>
      <c r="J155" s="63">
        <v>26</v>
      </c>
      <c r="K155" s="64"/>
      <c r="L155" s="64">
        <v>33</v>
      </c>
      <c r="M155" s="224">
        <f>H155-I155</f>
        <v>121</v>
      </c>
      <c r="N155" s="52"/>
      <c r="O155" s="53"/>
      <c r="P155" s="53"/>
      <c r="Q155" s="54">
        <v>4.5</v>
      </c>
    </row>
    <row r="156" spans="1:17" s="6" customFormat="1" ht="19.5" customHeight="1" thickBot="1">
      <c r="A156" s="822" t="s">
        <v>120</v>
      </c>
      <c r="B156" s="823"/>
      <c r="C156" s="342"/>
      <c r="D156" s="346"/>
      <c r="E156" s="346"/>
      <c r="F156" s="286"/>
      <c r="G156" s="236"/>
      <c r="H156" s="347"/>
      <c r="I156" s="348"/>
      <c r="J156" s="349"/>
      <c r="K156" s="350"/>
      <c r="L156" s="350"/>
      <c r="M156" s="351"/>
      <c r="N156" s="334"/>
      <c r="O156" s="352"/>
      <c r="P156" s="333"/>
      <c r="Q156" s="353"/>
    </row>
    <row r="157" spans="1:17" s="6" customFormat="1" ht="19.5" customHeight="1" thickBot="1">
      <c r="A157" s="822" t="s">
        <v>121</v>
      </c>
      <c r="B157" s="823"/>
      <c r="C157" s="284"/>
      <c r="D157" s="285"/>
      <c r="E157" s="285"/>
      <c r="F157" s="286"/>
      <c r="G157" s="452">
        <f aca="true" t="shared" si="10" ref="G157:Q157">G117+G135</f>
        <v>30</v>
      </c>
      <c r="H157" s="452">
        <f t="shared" si="10"/>
        <v>900</v>
      </c>
      <c r="I157" s="452">
        <f t="shared" si="10"/>
        <v>341</v>
      </c>
      <c r="J157" s="452">
        <f t="shared" si="10"/>
        <v>182</v>
      </c>
      <c r="K157" s="452">
        <f t="shared" si="10"/>
        <v>0</v>
      </c>
      <c r="L157" s="452">
        <f t="shared" si="10"/>
        <v>159</v>
      </c>
      <c r="M157" s="452">
        <f t="shared" si="10"/>
        <v>559</v>
      </c>
      <c r="N157" s="452">
        <f t="shared" si="10"/>
        <v>7</v>
      </c>
      <c r="O157" s="452">
        <f t="shared" si="10"/>
        <v>4</v>
      </c>
      <c r="P157" s="452">
        <f t="shared" si="10"/>
        <v>6</v>
      </c>
      <c r="Q157" s="452">
        <f t="shared" si="10"/>
        <v>4.5</v>
      </c>
    </row>
    <row r="158" spans="1:17" ht="19.5" customHeight="1" thickBot="1">
      <c r="A158" s="767" t="s">
        <v>50</v>
      </c>
      <c r="B158" s="768"/>
      <c r="C158" s="768"/>
      <c r="D158" s="768"/>
      <c r="E158" s="768"/>
      <c r="F158" s="768"/>
      <c r="G158" s="768"/>
      <c r="H158" s="768"/>
      <c r="I158" s="768"/>
      <c r="J158" s="768"/>
      <c r="K158" s="768"/>
      <c r="L158" s="768"/>
      <c r="M158" s="768"/>
      <c r="N158" s="768"/>
      <c r="O158" s="768"/>
      <c r="P158" s="768"/>
      <c r="Q158" s="769"/>
    </row>
    <row r="159" spans="1:17" ht="19.5" customHeight="1" thickBot="1">
      <c r="A159" s="797" t="s">
        <v>146</v>
      </c>
      <c r="B159" s="798"/>
      <c r="C159" s="179"/>
      <c r="D159" s="88"/>
      <c r="E159" s="88"/>
      <c r="F159" s="181"/>
      <c r="G159" s="183">
        <f>G111+G157</f>
        <v>120</v>
      </c>
      <c r="H159" s="183">
        <f>G159*30</f>
        <v>3600</v>
      </c>
      <c r="I159" s="183">
        <f aca="true" t="shared" si="11" ref="I159:Q159">I111+I157</f>
        <v>1553</v>
      </c>
      <c r="J159" s="183">
        <f t="shared" si="11"/>
        <v>824</v>
      </c>
      <c r="K159" s="183">
        <f t="shared" si="11"/>
        <v>254</v>
      </c>
      <c r="L159" s="183">
        <f t="shared" si="11"/>
        <v>475</v>
      </c>
      <c r="M159" s="183">
        <f t="shared" si="11"/>
        <v>1627</v>
      </c>
      <c r="N159" s="183">
        <f t="shared" si="11"/>
        <v>23</v>
      </c>
      <c r="O159" s="183">
        <f t="shared" si="11"/>
        <v>22.5</v>
      </c>
      <c r="P159" s="183">
        <f t="shared" si="11"/>
        <v>23</v>
      </c>
      <c r="Q159" s="183">
        <f t="shared" si="11"/>
        <v>22.5</v>
      </c>
    </row>
    <row r="160" spans="1:17" s="8" customFormat="1" ht="19.5" customHeight="1" thickBot="1">
      <c r="A160" s="812" t="s">
        <v>42</v>
      </c>
      <c r="B160" s="813"/>
      <c r="C160" s="180"/>
      <c r="D160" s="89"/>
      <c r="E160" s="89"/>
      <c r="F160" s="182"/>
      <c r="G160" s="183">
        <f>G159+G156+G112</f>
        <v>240</v>
      </c>
      <c r="H160" s="183">
        <f>G160*30</f>
        <v>7200</v>
      </c>
      <c r="I160" s="183">
        <f aca="true" t="shared" si="12" ref="I160:P160">I159+I156+I112</f>
        <v>1553</v>
      </c>
      <c r="J160" s="183">
        <f t="shared" si="12"/>
        <v>824</v>
      </c>
      <c r="K160" s="183">
        <f t="shared" si="12"/>
        <v>254</v>
      </c>
      <c r="L160" s="183">
        <f t="shared" si="12"/>
        <v>475</v>
      </c>
      <c r="M160" s="183">
        <f t="shared" si="12"/>
        <v>1627</v>
      </c>
      <c r="N160" s="183">
        <f t="shared" si="12"/>
        <v>23</v>
      </c>
      <c r="O160" s="183">
        <f t="shared" si="12"/>
        <v>22.5</v>
      </c>
      <c r="P160" s="183">
        <f t="shared" si="12"/>
        <v>23</v>
      </c>
      <c r="Q160" s="183">
        <f>Q159</f>
        <v>22.5</v>
      </c>
    </row>
    <row r="161" spans="1:17" ht="19.5" customHeight="1" thickBot="1">
      <c r="A161" s="746" t="s">
        <v>133</v>
      </c>
      <c r="B161" s="747"/>
      <c r="C161" s="747"/>
      <c r="D161" s="747"/>
      <c r="E161" s="747"/>
      <c r="F161" s="747"/>
      <c r="G161" s="747"/>
      <c r="H161" s="747"/>
      <c r="I161" s="747"/>
      <c r="J161" s="747"/>
      <c r="K161" s="747"/>
      <c r="L161" s="747"/>
      <c r="M161" s="748"/>
      <c r="N161" s="90">
        <v>1</v>
      </c>
      <c r="O161" s="91">
        <v>2</v>
      </c>
      <c r="P161" s="91">
        <v>3</v>
      </c>
      <c r="Q161" s="92">
        <v>4</v>
      </c>
    </row>
    <row r="162" spans="1:17" ht="19.5" customHeight="1" thickBot="1">
      <c r="A162" s="729" t="s">
        <v>43</v>
      </c>
      <c r="B162" s="730"/>
      <c r="C162" s="730"/>
      <c r="D162" s="730"/>
      <c r="E162" s="730"/>
      <c r="F162" s="730"/>
      <c r="G162" s="730"/>
      <c r="H162" s="730"/>
      <c r="I162" s="730"/>
      <c r="J162" s="730"/>
      <c r="K162" s="730"/>
      <c r="L162" s="730"/>
      <c r="M162" s="731"/>
      <c r="N162" s="517">
        <f>N160</f>
        <v>23</v>
      </c>
      <c r="O162" s="132">
        <f>O160</f>
        <v>22.5</v>
      </c>
      <c r="P162" s="132">
        <f>P160</f>
        <v>23</v>
      </c>
      <c r="Q162" s="133">
        <f>Q160</f>
        <v>22.5</v>
      </c>
    </row>
    <row r="163" spans="1:17" ht="19.5" customHeight="1">
      <c r="A163" s="805" t="s">
        <v>44</v>
      </c>
      <c r="B163" s="806"/>
      <c r="C163" s="806"/>
      <c r="D163" s="806"/>
      <c r="E163" s="806"/>
      <c r="F163" s="806"/>
      <c r="G163" s="806"/>
      <c r="H163" s="806"/>
      <c r="I163" s="806"/>
      <c r="J163" s="806"/>
      <c r="K163" s="806"/>
      <c r="L163" s="806"/>
      <c r="M163" s="806"/>
      <c r="N163" s="93">
        <v>4</v>
      </c>
      <c r="O163" s="67">
        <v>4</v>
      </c>
      <c r="P163" s="67">
        <v>4</v>
      </c>
      <c r="Q163" s="68">
        <v>4</v>
      </c>
    </row>
    <row r="164" spans="1:17" ht="19.5" customHeight="1">
      <c r="A164" s="795" t="s">
        <v>45</v>
      </c>
      <c r="B164" s="796"/>
      <c r="C164" s="796"/>
      <c r="D164" s="796"/>
      <c r="E164" s="796"/>
      <c r="F164" s="796"/>
      <c r="G164" s="796"/>
      <c r="H164" s="796"/>
      <c r="I164" s="796"/>
      <c r="J164" s="796"/>
      <c r="K164" s="796"/>
      <c r="L164" s="796"/>
      <c r="M164" s="796"/>
      <c r="N164" s="94">
        <v>4</v>
      </c>
      <c r="O164" s="59">
        <v>4</v>
      </c>
      <c r="P164" s="59">
        <v>4</v>
      </c>
      <c r="Q164" s="70">
        <v>4</v>
      </c>
    </row>
    <row r="165" spans="1:17" ht="19.5" customHeight="1" thickBot="1">
      <c r="A165" s="724" t="s">
        <v>46</v>
      </c>
      <c r="B165" s="725"/>
      <c r="C165" s="725"/>
      <c r="D165" s="725"/>
      <c r="E165" s="725"/>
      <c r="F165" s="725"/>
      <c r="G165" s="725"/>
      <c r="H165" s="725"/>
      <c r="I165" s="725"/>
      <c r="J165" s="725"/>
      <c r="K165" s="725"/>
      <c r="L165" s="725"/>
      <c r="M165" s="726"/>
      <c r="N165" s="95"/>
      <c r="O165" s="96">
        <v>1</v>
      </c>
      <c r="P165" s="96">
        <v>1</v>
      </c>
      <c r="Q165" s="97">
        <v>1</v>
      </c>
    </row>
    <row r="166" spans="14:17" ht="19.5" thickBot="1">
      <c r="N166" s="827">
        <f>G13+G16+G21+G24+G27+G30+G33+G36+G59+G60+G63+G82+G42+G69+G115+G131+G132</f>
        <v>60</v>
      </c>
      <c r="O166" s="828"/>
      <c r="P166" s="839">
        <f>G39+G72+G76+G79+G85+G86+G89+G90+G93+G96+G99+G48+G66+G106+G108+G45+G116+G133+G134</f>
        <v>60</v>
      </c>
      <c r="Q166" s="840"/>
    </row>
    <row r="167" spans="1:17" ht="19.5" customHeight="1" thickBot="1">
      <c r="A167" s="767" t="s">
        <v>203</v>
      </c>
      <c r="B167" s="768"/>
      <c r="C167" s="768"/>
      <c r="D167" s="768"/>
      <c r="E167" s="768"/>
      <c r="F167" s="768"/>
      <c r="G167" s="768"/>
      <c r="H167" s="768"/>
      <c r="I167" s="768"/>
      <c r="J167" s="768"/>
      <c r="K167" s="768"/>
      <c r="L167" s="768"/>
      <c r="M167" s="768"/>
      <c r="N167" s="768"/>
      <c r="O167" s="768"/>
      <c r="P167" s="768"/>
      <c r="Q167" s="769"/>
    </row>
    <row r="168" spans="1:17" s="17" customFormat="1" ht="19.5" customHeight="1">
      <c r="A168" s="500" t="s">
        <v>204</v>
      </c>
      <c r="B168" s="501" t="s">
        <v>52</v>
      </c>
      <c r="C168" s="502"/>
      <c r="D168" s="503">
        <v>1.2</v>
      </c>
      <c r="E168" s="503"/>
      <c r="F168" s="504"/>
      <c r="G168" s="505">
        <v>4</v>
      </c>
      <c r="H168" s="506"/>
      <c r="I168" s="503"/>
      <c r="J168" s="503"/>
      <c r="K168" s="503"/>
      <c r="L168" s="503"/>
      <c r="M168" s="507"/>
      <c r="N168" s="508" t="s">
        <v>148</v>
      </c>
      <c r="O168" s="503" t="s">
        <v>148</v>
      </c>
      <c r="P168" s="503" t="s">
        <v>47</v>
      </c>
      <c r="Q168" s="504" t="s">
        <v>47</v>
      </c>
    </row>
    <row r="169" spans="1:17" s="17" customFormat="1" ht="19.5" customHeight="1">
      <c r="A169" s="727" t="s">
        <v>233</v>
      </c>
      <c r="B169" s="728"/>
      <c r="C169" s="509"/>
      <c r="D169" s="464"/>
      <c r="E169" s="464"/>
      <c r="F169" s="510"/>
      <c r="G169" s="511"/>
      <c r="H169" s="512"/>
      <c r="I169" s="512"/>
      <c r="J169" s="464"/>
      <c r="K169" s="464"/>
      <c r="L169" s="464"/>
      <c r="M169" s="513"/>
      <c r="N169" s="509"/>
      <c r="O169" s="464"/>
      <c r="P169" s="514"/>
      <c r="Q169" s="510"/>
    </row>
    <row r="170" spans="1:17" s="17" customFormat="1" ht="19.5" customHeight="1">
      <c r="A170" s="475" t="s">
        <v>230</v>
      </c>
      <c r="B170" s="476" t="s">
        <v>231</v>
      </c>
      <c r="C170" s="113"/>
      <c r="D170" s="364"/>
      <c r="E170" s="364"/>
      <c r="F170" s="268"/>
      <c r="G170" s="171">
        <f>SUM(G171:G174)</f>
        <v>18</v>
      </c>
      <c r="H170" s="477">
        <f aca="true" t="shared" si="13" ref="H170:M170">SUM(H171:H174)</f>
        <v>540</v>
      </c>
      <c r="I170" s="478">
        <f t="shared" si="13"/>
        <v>183</v>
      </c>
      <c r="J170" s="478"/>
      <c r="K170" s="478"/>
      <c r="L170" s="478">
        <f t="shared" si="13"/>
        <v>183</v>
      </c>
      <c r="M170" s="479">
        <f t="shared" si="13"/>
        <v>357</v>
      </c>
      <c r="N170" s="336"/>
      <c r="O170" s="337"/>
      <c r="P170" s="337"/>
      <c r="Q170" s="116"/>
    </row>
    <row r="171" spans="1:17" s="17" customFormat="1" ht="19.5" customHeight="1">
      <c r="A171" s="240"/>
      <c r="B171" s="480" t="s">
        <v>232</v>
      </c>
      <c r="C171" s="481">
        <v>2</v>
      </c>
      <c r="D171" s="482" t="s">
        <v>37</v>
      </c>
      <c r="E171" s="239"/>
      <c r="F171" s="483"/>
      <c r="G171" s="222">
        <v>9</v>
      </c>
      <c r="H171" s="484">
        <f>G171*30</f>
        <v>270</v>
      </c>
      <c r="I171" s="485">
        <f>J171+K171+L171</f>
        <v>99</v>
      </c>
      <c r="J171" s="47"/>
      <c r="K171" s="47"/>
      <c r="L171" s="47">
        <v>99</v>
      </c>
      <c r="M171" s="486">
        <f>H171-I171</f>
        <v>171</v>
      </c>
      <c r="N171" s="52">
        <v>3</v>
      </c>
      <c r="O171" s="53">
        <v>3</v>
      </c>
      <c r="P171" s="53"/>
      <c r="Q171" s="54"/>
    </row>
    <row r="172" spans="1:17" s="17" customFormat="1" ht="19.5" customHeight="1" thickBot="1">
      <c r="A172" s="487"/>
      <c r="B172" s="488" t="s">
        <v>232</v>
      </c>
      <c r="C172" s="489">
        <v>4</v>
      </c>
      <c r="D172" s="490" t="s">
        <v>57</v>
      </c>
      <c r="E172" s="491"/>
      <c r="F172" s="492"/>
      <c r="G172" s="493">
        <v>9</v>
      </c>
      <c r="H172" s="494">
        <f>G172*30</f>
        <v>270</v>
      </c>
      <c r="I172" s="495">
        <f>J172+K172+L172</f>
        <v>84</v>
      </c>
      <c r="J172" s="496"/>
      <c r="K172" s="496"/>
      <c r="L172" s="496">
        <v>84</v>
      </c>
      <c r="M172" s="497">
        <f>H172-I172</f>
        <v>186</v>
      </c>
      <c r="N172" s="498"/>
      <c r="O172" s="429"/>
      <c r="P172" s="429">
        <v>3</v>
      </c>
      <c r="Q172" s="499">
        <v>3</v>
      </c>
    </row>
    <row r="173" spans="1:17" ht="19.5" customHeight="1">
      <c r="A173" s="405"/>
      <c r="B173" s="405"/>
      <c r="C173" s="405"/>
      <c r="D173" s="405"/>
      <c r="E173" s="405"/>
      <c r="F173" s="405"/>
      <c r="G173" s="405"/>
      <c r="H173" s="405"/>
      <c r="I173" s="405"/>
      <c r="J173" s="405"/>
      <c r="K173" s="405"/>
      <c r="L173" s="405"/>
      <c r="M173" s="405"/>
      <c r="N173" s="462"/>
      <c r="O173" s="400"/>
      <c r="P173" s="400"/>
      <c r="Q173" s="400"/>
    </row>
    <row r="174" spans="1:53" s="518" customFormat="1" ht="18" customHeight="1">
      <c r="A174" s="557"/>
      <c r="B174" s="558" t="s">
        <v>259</v>
      </c>
      <c r="C174" s="558"/>
      <c r="D174" s="835"/>
      <c r="E174" s="835"/>
      <c r="F174" s="836"/>
      <c r="G174" s="836"/>
      <c r="H174" s="558"/>
      <c r="I174" s="837" t="s">
        <v>260</v>
      </c>
      <c r="J174" s="838"/>
      <c r="K174" s="838"/>
      <c r="L174" s="559"/>
      <c r="M174" s="559"/>
      <c r="N174" s="560"/>
      <c r="O174" s="560"/>
      <c r="P174" s="560"/>
      <c r="Q174" s="560"/>
      <c r="R174" s="522"/>
      <c r="S174" s="522"/>
      <c r="T174" s="522"/>
      <c r="U174" s="522"/>
      <c r="V174" s="519"/>
      <c r="W174" s="523">
        <f>SUMIF(W23:W161,"а",$G23:$G161)</f>
        <v>0</v>
      </c>
      <c r="X174" s="523">
        <f>SUMIF(X23:X161,"а",$G23:$G161)</f>
        <v>0</v>
      </c>
      <c r="Y174" s="523">
        <f>SUMIF(Y23:Y161,"а",$G23:$G161)-3</f>
        <v>-3</v>
      </c>
      <c r="Z174" s="523">
        <f>SUMIF(Z23:Z161,"а",$G23:$G161)-0.85</f>
        <v>-0.85</v>
      </c>
      <c r="AB174" s="524" t="s">
        <v>240</v>
      </c>
      <c r="AC174" s="525" t="e">
        <f>#REF!+AC30+AC43+AC88+AC121+#REF!+#REF!</f>
        <v>#REF!</v>
      </c>
      <c r="AD174" s="525" t="e">
        <f>#REF!+AD30+AD43+AD88+AD121+#REF!+#REF!</f>
        <v>#REF!</v>
      </c>
      <c r="AE174" s="525" t="e">
        <f>#REF!+AE30+AE43+AE88+AE121+#REF!+#REF!</f>
        <v>#REF!</v>
      </c>
      <c r="AF174" s="525" t="e">
        <f>#REF!+AF30+AF43+AF88+AF121+#REF!+#REF!</f>
        <v>#REF!</v>
      </c>
      <c r="AG174" s="525" t="e">
        <f>#REF!+AG30+AG43+AG88+AG121+#REF!+#REF!</f>
        <v>#REF!</v>
      </c>
      <c r="AH174" s="525" t="e">
        <f>#REF!+AH30+AH43+AH88+AH121+#REF!+#REF!</f>
        <v>#REF!</v>
      </c>
      <c r="AI174" s="525" t="e">
        <f>#REF!+AI30+AI43+AI88+AI121+#REF!+#REF!</f>
        <v>#REF!</v>
      </c>
      <c r="AJ174" s="525" t="e">
        <f>#REF!+AJ30+AJ43+AJ88+AJ121+#REF!+#REF!</f>
        <v>#REF!</v>
      </c>
      <c r="AK174" s="525" t="e">
        <f>#REF!+AK30+AK43+AK88+AK121+#REF!+#REF!</f>
        <v>#REF!</v>
      </c>
      <c r="AL174" s="525" t="e">
        <f>#REF!+AL30+AL43+AL88+AL121+#REF!+#REF!</f>
        <v>#REF!</v>
      </c>
      <c r="AM174" s="525" t="e">
        <f>#REF!+AM30+AM43+AM88+AM121+#REF!+#REF!</f>
        <v>#REF!</v>
      </c>
      <c r="AN174" s="525" t="e">
        <f>#REF!+AN30+AN43+AN88+AN121+#REF!+#REF!</f>
        <v>#REF!</v>
      </c>
      <c r="AR174" s="526"/>
      <c r="AT174" s="520"/>
      <c r="AU174" s="520"/>
      <c r="AV174" s="520"/>
      <c r="AW174" s="520"/>
      <c r="AX174" s="520"/>
      <c r="AY174" s="520"/>
      <c r="AZ174" s="520"/>
      <c r="BA174" s="520"/>
    </row>
    <row r="175" spans="1:53" s="518" customFormat="1" ht="18" customHeight="1">
      <c r="A175" s="557"/>
      <c r="B175" s="558"/>
      <c r="C175" s="558"/>
      <c r="D175" s="558"/>
      <c r="E175" s="558"/>
      <c r="F175" s="558"/>
      <c r="G175" s="558"/>
      <c r="H175" s="558"/>
      <c r="I175" s="558"/>
      <c r="J175" s="558"/>
      <c r="K175" s="558"/>
      <c r="L175" s="559"/>
      <c r="M175" s="559"/>
      <c r="N175" s="561"/>
      <c r="O175" s="561"/>
      <c r="P175" s="561"/>
      <c r="Q175" s="561"/>
      <c r="R175" s="519"/>
      <c r="S175" s="527"/>
      <c r="T175" s="519"/>
      <c r="U175" s="527"/>
      <c r="V175" s="519"/>
      <c r="AR175" s="526"/>
      <c r="AT175" s="520"/>
      <c r="AU175" s="520"/>
      <c r="AV175" s="520"/>
      <c r="AW175" s="520"/>
      <c r="AX175" s="520"/>
      <c r="AY175" s="520"/>
      <c r="AZ175" s="520"/>
      <c r="BA175" s="520"/>
    </row>
    <row r="176" spans="1:53" s="518" customFormat="1" ht="18" customHeight="1">
      <c r="A176" s="557"/>
      <c r="B176" s="558" t="s">
        <v>97</v>
      </c>
      <c r="C176" s="558"/>
      <c r="D176" s="835"/>
      <c r="E176" s="835"/>
      <c r="F176" s="836"/>
      <c r="G176" s="836"/>
      <c r="H176" s="558"/>
      <c r="I176" s="837" t="s">
        <v>241</v>
      </c>
      <c r="J176" s="838"/>
      <c r="K176" s="838"/>
      <c r="L176" s="559"/>
      <c r="M176" s="559"/>
      <c r="N176" s="561"/>
      <c r="O176" s="561"/>
      <c r="P176" s="561"/>
      <c r="Q176" s="561"/>
      <c r="R176" s="519"/>
      <c r="S176" s="519"/>
      <c r="T176" s="519"/>
      <c r="U176" s="519"/>
      <c r="V176" s="519"/>
      <c r="AR176" s="526"/>
      <c r="AT176" s="520"/>
      <c r="AU176" s="520"/>
      <c r="AV176" s="520"/>
      <c r="AW176" s="520"/>
      <c r="AX176" s="520"/>
      <c r="AY176" s="520"/>
      <c r="AZ176" s="520"/>
      <c r="BA176" s="520"/>
    </row>
    <row r="177" spans="1:53" s="518" customFormat="1" ht="12.75" customHeight="1">
      <c r="A177" s="562"/>
      <c r="B177" s="562"/>
      <c r="C177" s="563"/>
      <c r="D177" s="563"/>
      <c r="E177" s="563"/>
      <c r="F177" s="563"/>
      <c r="G177" s="563"/>
      <c r="H177" s="564"/>
      <c r="I177" s="564"/>
      <c r="J177" s="564"/>
      <c r="K177" s="564"/>
      <c r="L177" s="564"/>
      <c r="M177" s="564"/>
      <c r="N177" s="564"/>
      <c r="O177" s="564"/>
      <c r="P177" s="564"/>
      <c r="Q177" s="564"/>
      <c r="R177" s="529"/>
      <c r="S177" s="529"/>
      <c r="T177" s="529"/>
      <c r="U177" s="528"/>
      <c r="V177" s="529"/>
      <c r="AR177" s="526"/>
      <c r="AT177" s="520"/>
      <c r="AU177" s="520"/>
      <c r="AV177" s="520"/>
      <c r="AW177" s="520"/>
      <c r="AX177" s="520"/>
      <c r="AY177" s="520"/>
      <c r="AZ177" s="520"/>
      <c r="BA177" s="520"/>
    </row>
    <row r="178" spans="1:53" s="518" customFormat="1" ht="18" customHeight="1">
      <c r="A178" s="557"/>
      <c r="B178" s="558" t="s">
        <v>234</v>
      </c>
      <c r="C178" s="558"/>
      <c r="D178" s="835"/>
      <c r="E178" s="835"/>
      <c r="F178" s="836"/>
      <c r="G178" s="836"/>
      <c r="H178" s="558"/>
      <c r="I178" s="837" t="s">
        <v>242</v>
      </c>
      <c r="J178" s="838"/>
      <c r="K178" s="838"/>
      <c r="L178" s="559"/>
      <c r="M178" s="559"/>
      <c r="N178" s="561"/>
      <c r="O178" s="561"/>
      <c r="P178" s="561"/>
      <c r="Q178" s="561"/>
      <c r="R178" s="519"/>
      <c r="S178" s="519"/>
      <c r="T178" s="519"/>
      <c r="U178" s="519"/>
      <c r="V178" s="519"/>
      <c r="AR178" s="526"/>
      <c r="AT178" s="520"/>
      <c r="AU178" s="520"/>
      <c r="AV178" s="520"/>
      <c r="AW178" s="520"/>
      <c r="AX178" s="520"/>
      <c r="AY178" s="520"/>
      <c r="AZ178" s="520"/>
      <c r="BA178" s="520"/>
    </row>
    <row r="179" ht="18.75">
      <c r="F179" s="98"/>
    </row>
    <row r="180" ht="18.75">
      <c r="E180" s="98"/>
    </row>
    <row r="181" ht="18.75">
      <c r="F181" s="98"/>
    </row>
    <row r="182" ht="18.75">
      <c r="F182" s="98"/>
    </row>
    <row r="183" ht="18.75">
      <c r="F183" s="98"/>
    </row>
    <row r="184" ht="18.75">
      <c r="E184" s="98"/>
    </row>
    <row r="186" ht="18.75">
      <c r="E186" s="98"/>
    </row>
    <row r="187" spans="1:17" s="10" customFormat="1" ht="18" customHeight="1">
      <c r="A187" s="19"/>
      <c r="B187" s="18"/>
      <c r="C187" s="19"/>
      <c r="D187" s="19"/>
      <c r="E187" s="19"/>
      <c r="F187" s="19"/>
      <c r="G187" s="9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11" customFormat="1" ht="18.75">
      <c r="A188" s="24"/>
      <c r="B188" s="19"/>
      <c r="C188" s="24"/>
      <c r="D188" s="24"/>
      <c r="E188" s="24"/>
      <c r="F188" s="24"/>
      <c r="G188" s="25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s="11" customFormat="1" ht="18.75">
      <c r="A189" s="24"/>
      <c r="B189" s="24"/>
      <c r="C189" s="24"/>
      <c r="D189" s="24"/>
      <c r="E189" s="24"/>
      <c r="F189" s="24"/>
      <c r="G189" s="25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s="11" customFormat="1" ht="18.75">
      <c r="A190" s="24"/>
      <c r="B190" s="24"/>
      <c r="C190" s="24"/>
      <c r="D190" s="24"/>
      <c r="E190" s="24"/>
      <c r="F190" s="24"/>
      <c r="G190" s="25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s="11" customFormat="1" ht="18.75">
      <c r="A191" s="24"/>
      <c r="B191" s="24"/>
      <c r="C191" s="24"/>
      <c r="D191" s="24"/>
      <c r="E191" s="24"/>
      <c r="F191" s="24"/>
      <c r="G191" s="25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11" customFormat="1" ht="18.75">
      <c r="A192" s="24"/>
      <c r="B192" s="24"/>
      <c r="C192" s="24"/>
      <c r="D192" s="24"/>
      <c r="E192" s="24"/>
      <c r="F192" s="24"/>
      <c r="G192" s="25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s="11" customFormat="1" ht="18.75">
      <c r="A193" s="24"/>
      <c r="B193" s="24"/>
      <c r="C193" s="24"/>
      <c r="D193" s="24"/>
      <c r="E193" s="24"/>
      <c r="F193" s="24"/>
      <c r="G193" s="25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ht="18.75">
      <c r="B194" s="24"/>
    </row>
  </sheetData>
  <sheetProtection selectLockedCells="1" selectUnlockedCells="1"/>
  <mergeCells count="67">
    <mergeCell ref="D176:G176"/>
    <mergeCell ref="I176:K176"/>
    <mergeCell ref="D178:G178"/>
    <mergeCell ref="I178:K178"/>
    <mergeCell ref="A167:Q167"/>
    <mergeCell ref="P166:Q166"/>
    <mergeCell ref="D174:G174"/>
    <mergeCell ref="I174:K174"/>
    <mergeCell ref="H2:M2"/>
    <mergeCell ref="A52:B52"/>
    <mergeCell ref="B2:B7"/>
    <mergeCell ref="N166:O166"/>
    <mergeCell ref="A158:Q158"/>
    <mergeCell ref="C4:C7"/>
    <mergeCell ref="D4:D7"/>
    <mergeCell ref="A130:Q130"/>
    <mergeCell ref="A54:Q54"/>
    <mergeCell ref="E4:F4"/>
    <mergeCell ref="F5:F7"/>
    <mergeCell ref="I4:I7"/>
    <mergeCell ref="A101:B101"/>
    <mergeCell ref="A160:B160"/>
    <mergeCell ref="A102:Q102"/>
    <mergeCell ref="I108:M108"/>
    <mergeCell ref="A110:B110"/>
    <mergeCell ref="A156:B156"/>
    <mergeCell ref="A157:B157"/>
    <mergeCell ref="A113:Q113"/>
    <mergeCell ref="A164:M164"/>
    <mergeCell ref="A159:B159"/>
    <mergeCell ref="A109:B109"/>
    <mergeCell ref="A112:B112"/>
    <mergeCell ref="A131:B131"/>
    <mergeCell ref="A132:B132"/>
    <mergeCell ref="A133:B133"/>
    <mergeCell ref="A134:B134"/>
    <mergeCell ref="A163:M163"/>
    <mergeCell ref="A100:B100"/>
    <mergeCell ref="A1:Q1"/>
    <mergeCell ref="J5:J7"/>
    <mergeCell ref="J4:L4"/>
    <mergeCell ref="I3:L3"/>
    <mergeCell ref="E5:E7"/>
    <mergeCell ref="N2:Q3"/>
    <mergeCell ref="N4:O4"/>
    <mergeCell ref="M3:M7"/>
    <mergeCell ref="A53:B53"/>
    <mergeCell ref="L5:L7"/>
    <mergeCell ref="A2:A7"/>
    <mergeCell ref="K5:K7"/>
    <mergeCell ref="A10:Q10"/>
    <mergeCell ref="N6:Q6"/>
    <mergeCell ref="P4:Q4"/>
    <mergeCell ref="C2:F3"/>
    <mergeCell ref="A9:Q9"/>
    <mergeCell ref="H3:H7"/>
    <mergeCell ref="G2:G7"/>
    <mergeCell ref="A165:M165"/>
    <mergeCell ref="A169:B169"/>
    <mergeCell ref="A162:M162"/>
    <mergeCell ref="I106:M106"/>
    <mergeCell ref="A115:B115"/>
    <mergeCell ref="A116:B116"/>
    <mergeCell ref="A114:Q114"/>
    <mergeCell ref="A107:Q107"/>
    <mergeCell ref="A161:M161"/>
    <mergeCell ref="A111:B111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61" r:id="rId1"/>
  <rowBreaks count="4" manualBreakCount="4">
    <brk id="39" max="16" man="1"/>
    <brk id="79" max="16" man="1"/>
    <brk id="114" max="16" man="1"/>
    <brk id="15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15"/>
  <sheetViews>
    <sheetView zoomScalePageLayoutView="0" workbookViewId="0" topLeftCell="A1">
      <selection activeCell="F18" sqref="F18"/>
    </sheetView>
  </sheetViews>
  <sheetFormatPr defaultColWidth="9.00390625" defaultRowHeight="12.75"/>
  <sheetData>
    <row r="1" s="311" customFormat="1" ht="12.75"/>
    <row r="3" ht="12.75">
      <c r="A3" s="310"/>
    </row>
    <row r="10" ht="12.75">
      <c r="A10" s="310"/>
    </row>
    <row r="15" ht="12.75">
      <c r="A15" s="3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2021-05-28T09:02:44Z</cp:lastPrinted>
  <dcterms:created xsi:type="dcterms:W3CDTF">2012-01-24T20:24:08Z</dcterms:created>
  <dcterms:modified xsi:type="dcterms:W3CDTF">2024-02-17T19:00:09Z</dcterms:modified>
  <cp:category/>
  <cp:version/>
  <cp:contentType/>
  <cp:contentStatus/>
</cp:coreProperties>
</file>